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isting volumes" sheetId="1" state="visible" r:id="rId3"/>
    <sheet name="Red Rock" sheetId="2" state="visible" r:id="rId4"/>
    <sheet name="WOT by Month" sheetId="3" state="visible" r:id="rId5"/>
    <sheet name="SJ by Month" sheetId="4" state="visible" r:id="rId6"/>
    <sheet name="IG-BL by Month" sheetId="5" state="visible" r:id="rId7"/>
    <sheet name="EOT by Month" sheetId="6" state="visible" r:id="rId8"/>
    <sheet name="WOT revenue" sheetId="7" state="visible" r:id="rId9"/>
    <sheet name="SJ revenue" sheetId="8" state="visible" r:id="rId10"/>
    <sheet name="IG-BL revenue" sheetId="9" state="visible" r:id="rId11"/>
    <sheet name="EOT revenue" sheetId="10" state="visible" r:id="rId12"/>
  </sheets>
  <externalReferences>
    <externalReference r:id="rId13"/>
  </externalReferences>
  <definedNames>
    <definedName function="false" hidden="false" localSheetId="5" name="_xlnm.Print_Area" vbProcedure="false">'EOT by Month'!$K$1:$BH$38</definedName>
    <definedName function="false" hidden="false" localSheetId="5" name="_xlnm.Print_Titles" vbProcedure="false">'EOT by Month'!$A:$H</definedName>
    <definedName function="false" hidden="false" localSheetId="9" name="_xlnm.Print_Area" vbProcedure="false">'EOT revenue'!$K$1:$BH$36</definedName>
    <definedName function="false" hidden="false" localSheetId="9" name="_xlnm.Print_Titles" vbProcedure="false">'EOT revenue'!$A:$H</definedName>
    <definedName function="false" hidden="false" localSheetId="0" name="_xlnm.Print_Area" vbProcedure="false">'Existing volumes'!$A$1:$I$22</definedName>
    <definedName function="false" hidden="false" localSheetId="4" name="_xlnm.Print_Area" vbProcedure="false">'IG-BL by Month'!$A$2:$BH$55</definedName>
    <definedName function="false" hidden="false" localSheetId="4" name="_xlnm.Print_Titles" vbProcedure="false">'IG-BL by Month'!$A:$J,'IG-BL by Month'!$1:$9</definedName>
    <definedName function="false" hidden="false" localSheetId="8" name="_xlnm.Print_Area" vbProcedure="false">'IG-BL revenue'!$A$2:$BH$40</definedName>
    <definedName function="false" hidden="false" localSheetId="8" name="_xlnm.Print_Titles" vbProcedure="false">'IG-BL revenue'!$A:$J,'IG-BL revenue'!$1:$9</definedName>
    <definedName function="false" hidden="false" localSheetId="3" name="_xlnm.Print_Area" vbProcedure="false">'SJ by Month'!$A$2:$BH$48</definedName>
    <definedName function="false" hidden="false" localSheetId="3" name="_xlnm.Print_Titles" vbProcedure="false">'SJ by Month'!$A:$H,'SJ by Month'!$1:$9</definedName>
    <definedName function="false" hidden="false" localSheetId="7" name="_xlnm.Print_Area" vbProcedure="false">'SJ revenue'!$A$2:$BH$39</definedName>
    <definedName function="false" hidden="false" localSheetId="7" name="_xlnm.Print_Titles" vbProcedure="false">'SJ revenue'!$A:$H,'SJ revenue'!$1:$9</definedName>
    <definedName function="false" hidden="false" localSheetId="2" name="_xlnm.Print_Area" vbProcedure="false">'WOT by Month'!$A$1:$BV$60</definedName>
    <definedName function="false" hidden="false" localSheetId="2" name="_xlnm.Print_Titles" vbProcedure="false">'WOT by Month'!$A:$F,'WOT by Month'!$1:$9</definedName>
    <definedName function="false" hidden="false" localSheetId="6" name="_xlnm.Print_Area" vbProcedure="false">'WOT revenue'!$A$1:$BV$51</definedName>
    <definedName function="false" hidden="false" localSheetId="6" name="_xlnm.Print_Titles" vbProcedure="false">'WOT revenue'!$A:$F,'WOT revenue'!$1:$9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<sst xmlns="http://schemas.openxmlformats.org/spreadsheetml/2006/main" count="650" uniqueCount="128">
  <si>
    <t xml:space="preserve">Transwestern Pipeline </t>
  </si>
  <si>
    <t xml:space="preserve">Existing projections by area</t>
  </si>
  <si>
    <t xml:space="preserve">Contracted volumes (average)</t>
  </si>
  <si>
    <t xml:space="preserve">Capacity/day</t>
  </si>
  <si>
    <t xml:space="preserve">Mainline west subscription </t>
  </si>
  <si>
    <t xml:space="preserve">San Juan (Blanco to Thoreau) &amp; east of Thoreau</t>
  </si>
  <si>
    <t xml:space="preserve">Ignacio to Blanco </t>
  </si>
  <si>
    <t xml:space="preserve">South Ignacio to Blanco</t>
  </si>
  <si>
    <t xml:space="preserve">East of Thoreau</t>
  </si>
  <si>
    <t xml:space="preserve">Red Rock</t>
  </si>
  <si>
    <t xml:space="preserve">Total</t>
  </si>
  <si>
    <t xml:space="preserve">% capacity utilized</t>
  </si>
  <si>
    <t xml:space="preserve">Contracted revenues</t>
  </si>
  <si>
    <t xml:space="preserve">Transwestern Red Rock Expansion, June 2002</t>
  </si>
  <si>
    <t xml:space="preserve">Shipper</t>
  </si>
  <si>
    <t xml:space="preserve">Binding?</t>
  </si>
  <si>
    <t xml:space="preserve">$Bid/mmbtu</t>
  </si>
  <si>
    <t xml:space="preserve">Term</t>
  </si>
  <si>
    <t xml:space="preserve">Volume</t>
  </si>
  <si>
    <t xml:space="preserve">WGR</t>
  </si>
  <si>
    <t xml:space="preserve">Frito Lay</t>
  </si>
  <si>
    <t xml:space="preserve">US Gypsum</t>
  </si>
  <si>
    <t xml:space="preserve">BP Energy</t>
  </si>
  <si>
    <t xml:space="preserve">Oneok</t>
  </si>
  <si>
    <t xml:space="preserve">Calpine</t>
  </si>
  <si>
    <t xml:space="preserve">PPL</t>
  </si>
  <si>
    <t xml:space="preserve"> </t>
  </si>
  <si>
    <t xml:space="preserve">Total capacity day</t>
  </si>
  <si>
    <t xml:space="preserve">Total capacity year</t>
  </si>
  <si>
    <t xml:space="preserve">Volumes per year</t>
  </si>
  <si>
    <t xml:space="preserve">(1)</t>
  </si>
  <si>
    <t xml:space="preserve">Contracted capacity</t>
  </si>
  <si>
    <t xml:space="preserve">Revenues per year</t>
  </si>
  <si>
    <t xml:space="preserve">(1) 2002 based on 7 months of volumes</t>
  </si>
  <si>
    <t xml:space="preserve">Updated 9/17/01</t>
  </si>
  <si>
    <t xml:space="preserve">TRANSWESTERN PIPELINE COMPANY</t>
  </si>
  <si>
    <r>
      <rPr>
        <b val="true"/>
        <i val="true"/>
        <sz val="12"/>
        <color rgb="FF0000FF"/>
        <rFont val="Arial"/>
        <family val="2"/>
      </rPr>
      <t xml:space="preserve">MAINLINE WEST</t>
    </r>
    <r>
      <rPr>
        <b val="true"/>
        <i val="true"/>
        <sz val="12"/>
        <rFont val="Arial"/>
        <family val="2"/>
      </rPr>
      <t xml:space="preserve"> SUBSCRIPTION </t>
    </r>
  </si>
  <si>
    <t xml:space="preserve">BASED ON CAPACITY OF 1,090,000/d *</t>
  </si>
  <si>
    <t xml:space="preserve">Ctrc #</t>
  </si>
  <si>
    <t xml:space="preserve">MDQ</t>
  </si>
  <si>
    <t xml:space="preserve">Start Date</t>
  </si>
  <si>
    <t xml:space="preserve">Term Date</t>
  </si>
  <si>
    <t xml:space="preserve">ROFR</t>
  </si>
  <si>
    <t xml:space="preserve">Trigger</t>
  </si>
  <si>
    <t xml:space="preserve">Rate</t>
  </si>
  <si>
    <t xml:space="preserve">Revenue</t>
  </si>
  <si>
    <t xml:space="preserve">Agave Energy</t>
  </si>
  <si>
    <t xml:space="preserve">yes</t>
  </si>
  <si>
    <t xml:space="preserve">Arizona Public Service</t>
  </si>
  <si>
    <t xml:space="preserve">no</t>
  </si>
  <si>
    <t xml:space="preserve">Citizens Communications</t>
  </si>
  <si>
    <t xml:space="preserve">Conoco</t>
  </si>
  <si>
    <t xml:space="preserve">Expired</t>
  </si>
  <si>
    <t xml:space="preserve">Duke Energy Trading</t>
  </si>
  <si>
    <t xml:space="preserve">Dynegy</t>
  </si>
  <si>
    <t xml:space="preserve">El Paso Merchant</t>
  </si>
  <si>
    <t xml:space="preserve">EP Energy Marketing</t>
  </si>
  <si>
    <t xml:space="preserve">North Star Steel</t>
  </si>
  <si>
    <t xml:space="preserve">Oneok Energy M&lt;tg</t>
  </si>
  <si>
    <t xml:space="preserve">PG&amp;E</t>
  </si>
  <si>
    <t xml:space="preserve">PG&amp;E Energy Trading</t>
  </si>
  <si>
    <t xml:space="preserve">Reliant Energy Services</t>
  </si>
  <si>
    <t xml:space="preserve">Reliant</t>
  </si>
  <si>
    <t xml:space="preserve">Sempra Energy Trading</t>
  </si>
  <si>
    <t xml:space="preserve">Sempra</t>
  </si>
  <si>
    <t xml:space="preserve">Sacramento Mun Util</t>
  </si>
  <si>
    <t xml:space="preserve">Southern Cal Gas Co </t>
  </si>
  <si>
    <t xml:space="preserve">Southern Energy </t>
  </si>
  <si>
    <t xml:space="preserve">Southwest Gas</t>
  </si>
  <si>
    <t xml:space="preserve">Texaco Natural Gas</t>
  </si>
  <si>
    <t xml:space="preserve">TXU Energy Trading</t>
  </si>
  <si>
    <t xml:space="preserve">Misc </t>
  </si>
  <si>
    <t xml:space="preserve">Uunsubscribed</t>
  </si>
  <si>
    <t xml:space="preserve">Contract Renewals subject to ROFR</t>
  </si>
  <si>
    <t xml:space="preserve">Subscription Excluding Contracts with ROFR</t>
  </si>
  <si>
    <t xml:space="preserve">Average</t>
  </si>
  <si>
    <t xml:space="preserve">Currently Subscribed Percentage</t>
  </si>
  <si>
    <t xml:space="preserve">Capacity Subject to Renewal (Including ROFR)</t>
  </si>
  <si>
    <t xml:space="preserve">* Excludes 120,000-150,000  MMcf/day of incremental capacity related to the Red Rock Expansion which is projected to be in service in June 2002.  TW currently has 107 MMcf/day of  the expansion subscribed under long-term contracts.</t>
  </si>
  <si>
    <t xml:space="preserve">SAN JUAN (Blanco to Thoreau) &amp; EAST of THOREAU</t>
  </si>
  <si>
    <t xml:space="preserve">BASED ON SAN JUAN CAPACITY OF 850,000/d </t>
  </si>
  <si>
    <t xml:space="preserve">Rate *</t>
  </si>
  <si>
    <t xml:space="preserve">N/A</t>
  </si>
  <si>
    <t xml:space="preserve">Burlington Resources</t>
  </si>
  <si>
    <t xml:space="preserve">Enervest San Juan</t>
  </si>
  <si>
    <t xml:space="preserve">Enron North America</t>
  </si>
  <si>
    <t xml:space="preserve">Navajo Tribal Util</t>
  </si>
  <si>
    <t xml:space="preserve">Southern Cal Gas</t>
  </si>
  <si>
    <t xml:space="preserve">Southern</t>
  </si>
  <si>
    <t xml:space="preserve">Contracts Subject to ROFR</t>
  </si>
  <si>
    <t xml:space="preserve">N/A Indicates that the rates/revenues for this transaction are included in the Mainline Capacity Revenue</t>
  </si>
  <si>
    <t xml:space="preserve">IGNACIO TO BLANCO SUBSCRIPTION </t>
  </si>
  <si>
    <t xml:space="preserve">BASED ON CAPACITY OF 476,000/d. </t>
  </si>
  <si>
    <t xml:space="preserve">SOUTH IGNACIO TO BLANCO SUBSCRIPTION </t>
  </si>
  <si>
    <t xml:space="preserve">BASED ON CAPACITY OF 205,000/d.</t>
  </si>
  <si>
    <t xml:space="preserve">Ignacio to Blanco:</t>
  </si>
  <si>
    <t xml:space="preserve">Williams Energy Mkt</t>
  </si>
  <si>
    <t xml:space="preserve">Phillips Petroleum</t>
  </si>
  <si>
    <t xml:space="preserve">Burlington Resource Trading</t>
  </si>
  <si>
    <t xml:space="preserve">PNM Gas Services</t>
  </si>
  <si>
    <t xml:space="preserve">Pan Alberta</t>
  </si>
  <si>
    <t xml:space="preserve">Enervest</t>
  </si>
  <si>
    <r>
      <rPr>
        <b val="true"/>
        <i val="true"/>
        <sz val="10"/>
        <rFont val="Arial"/>
        <family val="2"/>
      </rPr>
      <t xml:space="preserve">UNSUBSCRIBED </t>
    </r>
    <r>
      <rPr>
        <b val="true"/>
        <i val="true"/>
        <u val="single"/>
        <sz val="10"/>
        <rFont val="Arial"/>
        <family val="2"/>
      </rPr>
      <t xml:space="preserve">not</t>
    </r>
    <r>
      <rPr>
        <b val="true"/>
        <i val="true"/>
        <sz val="10"/>
        <rFont val="Arial"/>
        <family val="2"/>
      </rPr>
      <t xml:space="preserve"> subject to ROFR</t>
    </r>
  </si>
  <si>
    <t xml:space="preserve">Subject to ROFR</t>
  </si>
  <si>
    <t xml:space="preserve">SUBSCRIBED</t>
  </si>
  <si>
    <t xml:space="preserve">South Ignacio to Blanco:</t>
  </si>
  <si>
    <t xml:space="preserve">Est.</t>
  </si>
  <si>
    <t xml:space="preserve">Southern Ute Indian Tribe</t>
  </si>
  <si>
    <t xml:space="preserve">Red Cedar Gathering</t>
  </si>
  <si>
    <t xml:space="preserve">Texaco</t>
  </si>
  <si>
    <t xml:space="preserve">EAST of THOREAU</t>
  </si>
  <si>
    <t xml:space="preserve">24198*SC</t>
  </si>
  <si>
    <t xml:space="preserve">Richardson</t>
  </si>
  <si>
    <t xml:space="preserve">E.New Mexico</t>
  </si>
  <si>
    <t xml:space="preserve">KN Processing</t>
  </si>
  <si>
    <t xml:space="preserve">BP</t>
  </si>
  <si>
    <t xml:space="preserve">     26490/26606</t>
  </si>
  <si>
    <t xml:space="preserve">Agave</t>
  </si>
  <si>
    <t xml:space="preserve">ENA</t>
  </si>
  <si>
    <t xml:space="preserve">New Mexico</t>
  </si>
  <si>
    <t xml:space="preserve">USGT</t>
  </si>
  <si>
    <t xml:space="preserve">Duke</t>
  </si>
  <si>
    <t xml:space="preserve">Duke Energy</t>
  </si>
  <si>
    <t xml:space="preserve">Astra Power</t>
  </si>
  <si>
    <t xml:space="preserve">Bass Enterprises</t>
  </si>
  <si>
    <t xml:space="preserve">PNM (*Season)</t>
  </si>
  <si>
    <t xml:space="preserve">Total revenue</t>
  </si>
  <si>
    <t xml:space="preserve">Total annual revenues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</si>
</sst>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#,##0"/>
    <numFmt numFmtId="167" formatCode="0%"/>
    <numFmt numFmtId="168" formatCode="0.00%"/>
    <numFmt numFmtId="169" formatCode="[$-409]#,##0_);\(#,##0\)"/>
    <numFmt numFmtId="170" formatCode="\$#,##0"/>
    <numFmt numFmtId="171" formatCode="\$#,##0.000"/>
    <numFmt numFmtId="172" formatCode="_(* #,##0.00_);_(* \(#,##0.00\);_(* \-??_);_(@_)"/>
    <numFmt numFmtId="173" formatCode="[$-409]mmm\-yy"/>
    <numFmt numFmtId="174" formatCode="#,##0.0000"/>
    <numFmt numFmtId="175" formatCode="[$-409]#,##0_);[RED]\(#,##0\)"/>
    <numFmt numFmtId="176" formatCode="\$#,##0.00000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sz val="10"/>
      <color rgb="FF0000FF"/>
      <name val="Arial"/>
      <family val="2"/>
    </font>
    <font>
      <sz val="10"/>
      <color rgb="FF008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i val="true"/>
      <sz val="14"/>
      <name val="Arial"/>
      <family val="2"/>
    </font>
    <font>
      <b val="true"/>
      <sz val="14"/>
      <name val="Arial"/>
      <family val="2"/>
    </font>
    <font>
      <b val="true"/>
      <u val="single"/>
      <sz val="10"/>
      <name val="Arial"/>
      <family val="2"/>
    </font>
    <font>
      <sz val="10"/>
      <color rgb="FFFF0000"/>
      <name val="Arial"/>
      <family val="2"/>
    </font>
    <font>
      <b val="true"/>
      <i val="true"/>
      <sz val="12"/>
      <color rgb="FF0000FF"/>
      <name val="Arial"/>
      <family val="2"/>
    </font>
    <font>
      <b val="true"/>
      <i val="true"/>
      <sz val="12"/>
      <name val="Arial"/>
      <family val="2"/>
    </font>
    <font>
      <i val="true"/>
      <sz val="10"/>
      <name val="Arial"/>
      <family val="2"/>
    </font>
    <font>
      <sz val="10"/>
      <color rgb="FFFF00FF"/>
      <name val="Arial"/>
      <family val="2"/>
    </font>
    <font>
      <i val="true"/>
      <sz val="8"/>
      <name val="Arial"/>
      <family val="2"/>
    </font>
    <font>
      <b val="true"/>
      <i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i val="true"/>
      <sz val="10"/>
      <color rgb="FF0000FF"/>
      <name val="Arial"/>
      <family val="2"/>
    </font>
    <font>
      <b val="true"/>
      <sz val="12"/>
      <color rgb="FF000000"/>
      <name val="Arial"/>
      <family val="2"/>
    </font>
    <font>
      <b val="true"/>
      <i val="true"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 val="true"/>
      <i val="true"/>
      <u val="single"/>
      <sz val="10"/>
      <name val="Arial"/>
      <family val="2"/>
    </font>
    <font>
      <b val="true"/>
      <i val="true"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2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2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2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1" xfId="2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6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2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2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6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1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Red Rock contracted volumes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externalLink" Target="externalLinks/externalLink1.xml"/><Relationship Id="rId1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Documents%20and%20Settings/ebrown1/Local%20Settings/Temporary%20Internet%20Files/OLK11/TWFTCtrcs10-26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OFR Criteria"/>
      <sheetName val="WOT by Month"/>
      <sheetName val="WOT by Month with Red Rock"/>
      <sheetName val="EOT by Month"/>
      <sheetName val="SJ by Month"/>
      <sheetName val="IG-BL by Month"/>
    </sheetNames>
    <sheetDataSet>
      <sheetData sheetId="0">
        <row r="1">
          <cell r="A1" t="str">
            <v>Updated 10/26/01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5.7"/>
    <col collapsed="false" customWidth="true" hidden="false" outlineLevel="0" max="2" min="2" style="1" width="12.42"/>
    <col collapsed="false" customWidth="true" hidden="false" outlineLevel="0" max="3" min="3" style="1" width="7.14"/>
    <col collapsed="false" customWidth="true" hidden="false" outlineLevel="0" max="4" min="4" style="1" width="11.56"/>
    <col collapsed="false" customWidth="true" hidden="false" outlineLevel="0" max="5" min="5" style="1" width="13.41"/>
    <col collapsed="false" customWidth="true" hidden="false" outlineLevel="0" max="6" min="6" style="1" width="13.7"/>
    <col collapsed="false" customWidth="true" hidden="false" outlineLevel="0" max="8" min="7" style="1" width="13.14"/>
    <col collapsed="false" customWidth="true" hidden="false" outlineLevel="0" max="9" min="9" style="1" width="12.99"/>
    <col collapsed="false" customWidth="false" hidden="false" outlineLevel="0" max="257" min="10" style="1" width="9.14"/>
  </cols>
  <sheetData>
    <row r="1" customFormat="false" ht="15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5.75" hidden="false" customHeight="false" outlineLevel="0" collapsed="false">
      <c r="A2" s="2" t="s">
        <v>1</v>
      </c>
    </row>
    <row r="4" customFormat="false" ht="12.75" hidden="false" customHeight="false" outlineLevel="0" collapsed="false">
      <c r="A4" s="3" t="s">
        <v>2</v>
      </c>
    </row>
    <row r="5" customFormat="false" ht="12.75" hidden="false" customHeight="false" outlineLevel="0" collapsed="false">
      <c r="B5" s="4" t="s">
        <v>3</v>
      </c>
      <c r="D5" s="5" t="n">
        <v>37256</v>
      </c>
      <c r="E5" s="5" t="n">
        <f aca="false">EDATE(D5,12)</f>
        <v>37621</v>
      </c>
      <c r="F5" s="5" t="n">
        <f aca="false">EDATE(E5,12)</f>
        <v>37986</v>
      </c>
      <c r="G5" s="5" t="n">
        <f aca="false">EDATE(F5,12)</f>
        <v>38352</v>
      </c>
      <c r="H5" s="5" t="n">
        <f aca="false">EDATE(G5,12)</f>
        <v>38717</v>
      </c>
      <c r="I5" s="5" t="n">
        <f aca="false">EDATE(H5,12)</f>
        <v>39082</v>
      </c>
    </row>
    <row r="6" customFormat="false" ht="12.75" hidden="false" customHeight="false" outlineLevel="0" collapsed="false">
      <c r="A6" s="1" t="s">
        <v>4</v>
      </c>
      <c r="B6" s="6" t="n">
        <v>1090000</v>
      </c>
      <c r="E6" s="7" t="n">
        <f aca="false">'WOT by Month'!Z53</f>
        <v>1062125</v>
      </c>
      <c r="F6" s="7" t="n">
        <f aca="false">'WOT by Month'!AL53</f>
        <v>1012833.33333333</v>
      </c>
      <c r="G6" s="7" t="n">
        <f aca="false">'WOT by Month'!AX53</f>
        <v>976583.333333333</v>
      </c>
      <c r="H6" s="7" t="n">
        <f aca="false">'WOT by Month'!BJ53</f>
        <v>830066.666666667</v>
      </c>
      <c r="I6" s="7" t="n">
        <f aca="false">'WOT by Month'!BV53</f>
        <v>377733.333333333</v>
      </c>
    </row>
    <row r="7" customFormat="false" ht="12.75" hidden="false" customHeight="false" outlineLevel="0" collapsed="false">
      <c r="A7" s="1" t="s">
        <v>5</v>
      </c>
      <c r="B7" s="6" t="n">
        <v>850000</v>
      </c>
      <c r="E7" s="7" t="n">
        <f aca="false">'SJ by Month'!Z39</f>
        <v>821029.333333333</v>
      </c>
      <c r="F7" s="7" t="n">
        <f aca="false">'SJ by Month'!AL39</f>
        <v>838946</v>
      </c>
      <c r="G7" s="7" t="n">
        <f aca="false">'SJ by Month'!AX39</f>
        <v>837279.333333333</v>
      </c>
      <c r="H7" s="7" t="n">
        <f aca="false">'SJ by Month'!BJ39</f>
        <v>787946</v>
      </c>
      <c r="I7" s="7" t="n">
        <f aca="false">'SJ by Month'!BV39</f>
        <v>723446</v>
      </c>
    </row>
    <row r="8" customFormat="false" ht="12.75" hidden="false" customHeight="false" outlineLevel="0" collapsed="false">
      <c r="A8" s="1" t="s">
        <v>6</v>
      </c>
      <c r="B8" s="6" t="n">
        <v>476000</v>
      </c>
      <c r="E8" s="7" t="n">
        <f aca="false">'IG-BL by Month'!Z35</f>
        <v>446000</v>
      </c>
      <c r="F8" s="7" t="n">
        <f aca="false">'IG-BL by Month'!AL35</f>
        <v>392500</v>
      </c>
      <c r="G8" s="7" t="n">
        <f aca="false">'IG-BL by Month'!AX35</f>
        <v>100416.666666667</v>
      </c>
      <c r="H8" s="7" t="n">
        <f aca="false">'IG-BL by Month'!BJ35</f>
        <v>90000</v>
      </c>
      <c r="I8" s="7" t="n">
        <f aca="false">'IG-BL by Month'!BV35</f>
        <v>62500</v>
      </c>
    </row>
    <row r="9" customFormat="false" ht="12.75" hidden="false" customHeight="false" outlineLevel="0" collapsed="false">
      <c r="A9" s="1" t="s">
        <v>7</v>
      </c>
      <c r="B9" s="6" t="n">
        <v>205000</v>
      </c>
      <c r="C9" s="8"/>
      <c r="E9" s="7" t="n">
        <f aca="false">'IG-BL by Month'!Z54</f>
        <v>176000</v>
      </c>
      <c r="F9" s="7" t="n">
        <f aca="false">'IG-BL by Month'!AL54</f>
        <v>162500</v>
      </c>
      <c r="G9" s="7" t="n">
        <f aca="false">'IG-BL by Month'!AX54</f>
        <v>162500</v>
      </c>
      <c r="H9" s="7" t="n">
        <f aca="false">'IG-BL by Month'!BJ54</f>
        <v>162500</v>
      </c>
      <c r="I9" s="7" t="n">
        <f aca="false">'IG-BL by Month'!BV54</f>
        <v>1041.66666666667</v>
      </c>
    </row>
    <row r="10" customFormat="false" ht="12.75" hidden="false" customHeight="false" outlineLevel="0" collapsed="false">
      <c r="A10" s="1" t="s">
        <v>8</v>
      </c>
      <c r="B10" s="9" t="n">
        <v>850000</v>
      </c>
      <c r="C10" s="8"/>
      <c r="D10" s="8"/>
      <c r="E10" s="10" t="n">
        <f aca="false">'EOT by Month'!Z28</f>
        <v>684611.133333333</v>
      </c>
      <c r="F10" s="10" t="n">
        <f aca="false">'EOT by Month'!AL28</f>
        <v>681902.8</v>
      </c>
      <c r="G10" s="10" t="n">
        <f aca="false">'EOT by Month'!AX28</f>
        <v>681902.8</v>
      </c>
      <c r="H10" s="10" t="n">
        <f aca="false">'EOT by Month'!BJ28</f>
        <v>584117.133333333</v>
      </c>
      <c r="I10" s="10" t="n">
        <f aca="false">'EOT by Month'!BV28</f>
        <v>95188.8</v>
      </c>
    </row>
    <row r="11" customFormat="false" ht="12.75" hidden="false" customHeight="false" outlineLevel="0" collapsed="false">
      <c r="A11" s="1" t="s">
        <v>9</v>
      </c>
      <c r="B11" s="11" t="n">
        <v>107000</v>
      </c>
      <c r="C11" s="8"/>
      <c r="D11" s="12"/>
      <c r="E11" s="13" t="n">
        <v>106700</v>
      </c>
      <c r="F11" s="13" t="n">
        <v>105533.333333333</v>
      </c>
      <c r="G11" s="13" t="n">
        <v>100950</v>
      </c>
      <c r="H11" s="13" t="n">
        <v>99700</v>
      </c>
      <c r="I11" s="13" t="n">
        <v>99700</v>
      </c>
    </row>
    <row r="12" customFormat="false" ht="12.75" hidden="false" customHeight="false" outlineLevel="0" collapsed="false">
      <c r="A12" s="14" t="s">
        <v>10</v>
      </c>
      <c r="B12" s="15" t="n">
        <f aca="false">SUM(B6:B11)</f>
        <v>3578000</v>
      </c>
      <c r="C12" s="8"/>
      <c r="D12" s="15" t="n">
        <f aca="false">SUM(D6:D10)</f>
        <v>0</v>
      </c>
      <c r="E12" s="15" t="n">
        <f aca="false">SUM(E6:E11)</f>
        <v>3296465.46666667</v>
      </c>
      <c r="F12" s="15" t="n">
        <f aca="false">SUM(F6:F11)</f>
        <v>3194215.46666667</v>
      </c>
      <c r="G12" s="15" t="n">
        <f aca="false">SUM(G6:G11)</f>
        <v>2859632.13333333</v>
      </c>
      <c r="H12" s="15" t="n">
        <f aca="false">SUM(H6:H11)</f>
        <v>2554329.8</v>
      </c>
      <c r="I12" s="15" t="n">
        <f aca="false">SUM(I6:I11)</f>
        <v>1359609.8</v>
      </c>
    </row>
    <row r="13" customFormat="false" ht="12.75" hidden="false" customHeight="false" outlineLevel="0" collapsed="false">
      <c r="A13" s="16" t="s">
        <v>11</v>
      </c>
      <c r="B13" s="15"/>
      <c r="C13" s="8"/>
      <c r="D13" s="17" t="n">
        <f aca="false">D12/$B$12</f>
        <v>0</v>
      </c>
      <c r="E13" s="17" t="n">
        <f aca="false">E12/$B$12</f>
        <v>0.921315110862679</v>
      </c>
      <c r="F13" s="17" t="n">
        <f aca="false">F12/$B$12</f>
        <v>0.892737693310975</v>
      </c>
      <c r="G13" s="17" t="n">
        <f aca="false">G12/$B$12</f>
        <v>0.79922642071921</v>
      </c>
      <c r="H13" s="17" t="n">
        <f aca="false">H12/$B$12</f>
        <v>0.713898770262717</v>
      </c>
      <c r="I13" s="17" t="n">
        <f aca="false">I12/$B$12</f>
        <v>0.379991559530464</v>
      </c>
    </row>
    <row r="14" customFormat="false" ht="12.75" hidden="false" customHeight="false" outlineLevel="0" collapsed="false">
      <c r="A14" s="18"/>
      <c r="B14" s="15"/>
      <c r="E14" s="19"/>
      <c r="F14" s="19"/>
      <c r="G14" s="19"/>
      <c r="H14" s="19"/>
      <c r="I14" s="19"/>
    </row>
    <row r="15" customFormat="false" ht="12.75" hidden="false" customHeight="false" outlineLevel="0" collapsed="false">
      <c r="A15" s="3" t="s">
        <v>12</v>
      </c>
      <c r="B15" s="15"/>
      <c r="D15" s="5" t="n">
        <v>37256</v>
      </c>
      <c r="E15" s="5" t="n">
        <f aca="false">EDATE(D15,12)</f>
        <v>37621</v>
      </c>
      <c r="F15" s="5" t="n">
        <f aca="false">EDATE(E15,12)</f>
        <v>37986</v>
      </c>
      <c r="G15" s="5" t="n">
        <f aca="false">EDATE(F15,12)</f>
        <v>38352</v>
      </c>
      <c r="H15" s="5" t="n">
        <f aca="false">EDATE(G15,12)</f>
        <v>38717</v>
      </c>
      <c r="I15" s="5" t="n">
        <f aca="false">EDATE(H15,12)</f>
        <v>39082</v>
      </c>
    </row>
    <row r="16" customFormat="false" ht="12.75" hidden="false" customHeight="false" outlineLevel="0" collapsed="false">
      <c r="A16" s="1" t="s">
        <v>4</v>
      </c>
      <c r="B16" s="15"/>
      <c r="D16" s="20"/>
      <c r="E16" s="21" t="n">
        <f aca="false">'WOT revenue'!Z47</f>
        <v>123549989.75</v>
      </c>
      <c r="F16" s="21" t="n">
        <f aca="false">'WOT revenue'!AL47</f>
        <v>128901362.25</v>
      </c>
      <c r="G16" s="21" t="n">
        <f aca="false">'WOT revenue'!AX47</f>
        <v>121569747.9</v>
      </c>
      <c r="H16" s="21" t="n">
        <f aca="false">'WOT revenue'!BJ47</f>
        <v>119266676.25</v>
      </c>
      <c r="I16" s="21" t="n">
        <f aca="false">'WOT revenue'!BV47</f>
        <v>113953972.25</v>
      </c>
    </row>
    <row r="17" customFormat="false" ht="12.75" hidden="false" customHeight="false" outlineLevel="0" collapsed="false">
      <c r="A17" s="1" t="s">
        <v>5</v>
      </c>
      <c r="B17" s="15"/>
      <c r="E17" s="7" t="n">
        <f aca="false">'SJ revenue'!Z39</f>
        <v>21896939.84</v>
      </c>
      <c r="F17" s="7" t="n">
        <f aca="false">'SJ revenue'!AL39</f>
        <v>21811505.84</v>
      </c>
      <c r="G17" s="7" t="n">
        <f aca="false">'SJ revenue'!AX39</f>
        <v>21780705.856</v>
      </c>
      <c r="H17" s="7" t="n">
        <f aca="false">'SJ revenue'!BJ39</f>
        <v>20753005.84</v>
      </c>
      <c r="I17" s="7" t="n">
        <f aca="false">'SJ revenue'!BV39</f>
        <v>20753005.84</v>
      </c>
    </row>
    <row r="18" customFormat="false" ht="12.75" hidden="false" customHeight="false" outlineLevel="0" collapsed="false">
      <c r="A18" s="1" t="s">
        <v>6</v>
      </c>
      <c r="B18" s="15"/>
      <c r="E18" s="7" t="n">
        <f aca="false">'IG-BL revenue'!Z29</f>
        <v>8645572.5</v>
      </c>
      <c r="F18" s="7" t="n">
        <f aca="false">'IG-BL revenue'!AL29</f>
        <v>7287590</v>
      </c>
      <c r="G18" s="7" t="n">
        <f aca="false">'IG-BL revenue'!AX29</f>
        <v>7307556</v>
      </c>
      <c r="H18" s="7" t="n">
        <f aca="false">'IG-BL revenue'!BJ29</f>
        <v>7287590</v>
      </c>
      <c r="I18" s="7" t="n">
        <f aca="false">'IG-BL revenue'!BV29</f>
        <v>7287590</v>
      </c>
    </row>
    <row r="19" customFormat="false" ht="12.75" hidden="false" customHeight="false" outlineLevel="0" collapsed="false">
      <c r="A19" s="1" t="s">
        <v>7</v>
      </c>
      <c r="B19" s="15"/>
      <c r="E19" s="7" t="n">
        <f aca="false">'IG-BL revenue'!Z40</f>
        <v>2137987.5</v>
      </c>
      <c r="F19" s="7" t="n">
        <f aca="false">'IG-BL revenue'!AL40</f>
        <v>1916250</v>
      </c>
      <c r="G19" s="7" t="n">
        <f aca="false">'IG-BL revenue'!AX40</f>
        <v>1921500</v>
      </c>
      <c r="H19" s="7" t="n">
        <f aca="false">'IG-BL revenue'!BJ40</f>
        <v>1916250</v>
      </c>
      <c r="I19" s="7" t="n">
        <f aca="false">'IG-BL revenue'!BV40</f>
        <v>273750</v>
      </c>
    </row>
    <row r="20" customFormat="false" ht="12.75" hidden="false" customHeight="false" outlineLevel="0" collapsed="false">
      <c r="A20" s="1" t="s">
        <v>8</v>
      </c>
      <c r="B20" s="15"/>
      <c r="D20" s="8"/>
      <c r="E20" s="10" t="n">
        <f aca="false">'EOT revenue'!Z26</f>
        <v>9615576.1</v>
      </c>
      <c r="F20" s="10" t="n">
        <f aca="false">'EOT revenue'!AL26</f>
        <v>9552101.1</v>
      </c>
      <c r="G20" s="10" t="n">
        <f aca="false">'EOT revenue'!AX26</f>
        <v>9578271.24</v>
      </c>
      <c r="H20" s="10" t="n">
        <f aca="false">'EOT revenue'!BJ26</f>
        <v>8166748.4</v>
      </c>
      <c r="I20" s="10" t="n">
        <f aca="false">'EOT revenue'!BV26</f>
        <v>1262695.6</v>
      </c>
    </row>
    <row r="21" customFormat="false" ht="12.75" hidden="false" customHeight="false" outlineLevel="0" collapsed="false">
      <c r="A21" s="1" t="s">
        <v>9</v>
      </c>
      <c r="B21" s="15"/>
      <c r="D21" s="12"/>
      <c r="E21" s="13" t="n">
        <f aca="false">'Red Rock'!C48</f>
        <v>10988350.5</v>
      </c>
      <c r="F21" s="13" t="n">
        <f aca="false">'Red Rock'!E48</f>
        <v>16408787.9166667</v>
      </c>
      <c r="G21" s="13" t="n">
        <f aca="false">'Red Rock'!F48</f>
        <v>13830215</v>
      </c>
      <c r="H21" s="13" t="n">
        <f aca="false">'Red Rock'!G48</f>
        <v>13488027.5</v>
      </c>
      <c r="I21" s="13" t="n">
        <f aca="false">'Red Rock'!H48</f>
        <v>13488027.5</v>
      </c>
    </row>
    <row r="22" customFormat="false" ht="12.75" hidden="false" customHeight="false" outlineLevel="0" collapsed="false">
      <c r="A22" s="14" t="s">
        <v>10</v>
      </c>
      <c r="B22" s="15"/>
      <c r="D22" s="20" t="n">
        <f aca="false">SUM(D16:D21)</f>
        <v>0</v>
      </c>
      <c r="E22" s="20" t="n">
        <f aca="false">SUM(E16:E21)</f>
        <v>176834416.19</v>
      </c>
      <c r="F22" s="20" t="n">
        <f aca="false">SUM(F16:F21)</f>
        <v>185877597.106667</v>
      </c>
      <c r="G22" s="20" t="n">
        <f aca="false">SUM(G16:G21)</f>
        <v>175987995.996</v>
      </c>
      <c r="H22" s="20" t="n">
        <f aca="false">SUM(H16:H21)</f>
        <v>170878297.99</v>
      </c>
      <c r="I22" s="20" t="n">
        <f aca="false">SUM(I16:I21)</f>
        <v>157019041.19</v>
      </c>
    </row>
    <row r="23" customFormat="false" ht="12.75" hidden="false" customHeight="false" outlineLevel="0" collapsed="false">
      <c r="B23" s="15"/>
    </row>
    <row r="24" customFormat="false" ht="12.75" hidden="false" customHeight="false" outlineLevel="0" collapsed="false">
      <c r="B24" s="15"/>
    </row>
    <row r="25" customFormat="false" ht="12.75" hidden="false" customHeight="false" outlineLevel="0" collapsed="false">
      <c r="B25" s="15"/>
    </row>
    <row r="26" customFormat="false" ht="12.75" hidden="false" customHeight="false" outlineLevel="0" collapsed="false">
      <c r="B26" s="15"/>
    </row>
    <row r="27" customFormat="false" ht="12.75" hidden="false" customHeight="false" outlineLevel="0" collapsed="false">
      <c r="B27" s="15"/>
    </row>
    <row r="28" customFormat="false" ht="12.75" hidden="false" customHeight="false" outlineLevel="0" collapsed="false">
      <c r="B28" s="15"/>
    </row>
    <row r="29" customFormat="false" ht="12.75" hidden="false" customHeight="false" outlineLevel="0" collapsed="false">
      <c r="B29" s="15"/>
    </row>
    <row r="30" customFormat="false" ht="12.75" hidden="false" customHeight="false" outlineLevel="0" collapsed="false">
      <c r="B30" s="15"/>
    </row>
    <row r="31" customFormat="false" ht="12.75" hidden="false" customHeight="false" outlineLevel="0" collapsed="false">
      <c r="B31" s="15"/>
    </row>
    <row r="32" customFormat="false" ht="12.75" hidden="false" customHeight="false" outlineLevel="0" collapsed="false">
      <c r="B32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R4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1" ySplit="8" topLeftCell="L9" activePane="bottomRight" state="frozen"/>
      <selection pane="topLeft" activeCell="A1" activeCellId="0" sqref="A1"/>
      <selection pane="topRight" activeCell="L1" activeCellId="0" sqref="L1"/>
      <selection pane="bottomLeft" activeCell="A9" activeCellId="0" sqref="A9"/>
      <selection pane="bottomRight" activeCell="L9" activeCellId="0" sqref="L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56"/>
    <col collapsed="false" customWidth="true" hidden="false" outlineLevel="0" max="2" min="2" style="0" width="21.99"/>
    <col collapsed="false" customWidth="true" hidden="false" outlineLevel="0" max="3" min="3" style="0" width="9.99"/>
    <col collapsed="false" customWidth="true" hidden="true" outlineLevel="0" max="4" min="4" style="0" width="10.71"/>
    <col collapsed="false" customWidth="true" hidden="false" outlineLevel="0" max="5" min="5" style="0" width="10.13"/>
    <col collapsed="false" customWidth="true" hidden="false" outlineLevel="0" max="6" min="6" style="0" width="6.41"/>
    <col collapsed="false" customWidth="true" hidden="true" outlineLevel="0" max="7" min="7" style="0" width="6.85"/>
    <col collapsed="false" customWidth="true" hidden="false" outlineLevel="0" max="8" min="8" style="0" width="6.56"/>
    <col collapsed="false" customWidth="true" hidden="true" outlineLevel="0" max="10" min="9" style="0" width="8.14"/>
    <col collapsed="false" customWidth="true" hidden="false" outlineLevel="0" max="11" min="11" style="0" width="10.13"/>
    <col collapsed="false" customWidth="true" hidden="false" outlineLevel="0" max="25" min="12" style="0" width="7.56"/>
    <col collapsed="false" customWidth="true" hidden="false" outlineLevel="0" max="26" min="26" style="0" width="10.41"/>
    <col collapsed="false" customWidth="true" hidden="false" outlineLevel="0" max="37" min="27" style="0" width="7.56"/>
    <col collapsed="false" customWidth="true" hidden="false" outlineLevel="0" max="38" min="38" style="0" width="9.99"/>
    <col collapsed="false" customWidth="true" hidden="false" outlineLevel="0" max="49" min="39" style="0" width="7.56"/>
    <col collapsed="false" customWidth="true" hidden="false" outlineLevel="0" max="50" min="50" style="0" width="10.41"/>
    <col collapsed="false" customWidth="true" hidden="false" outlineLevel="0" max="61" min="51" style="0" width="7.56"/>
    <col collapsed="false" customWidth="true" hidden="false" outlineLevel="0" max="62" min="62" style="0" width="10.41"/>
    <col collapsed="false" customWidth="true" hidden="false" outlineLevel="0" max="63" min="63" style="0" width="7.56"/>
    <col collapsed="false" customWidth="true" hidden="false" outlineLevel="0" max="64" min="64" style="0" width="6.85"/>
    <col collapsed="false" customWidth="true" hidden="false" outlineLevel="0" max="73" min="65" style="0" width="7.56"/>
    <col collapsed="false" customWidth="true" hidden="false" outlineLevel="0" max="74" min="74" style="0" width="10.41"/>
    <col collapsed="false" customWidth="true" hidden="false" outlineLevel="0" max="122" min="75" style="0" width="9.14"/>
  </cols>
  <sheetData>
    <row r="1" customFormat="false" ht="12.75" hidden="false" customHeight="false" outlineLevel="0" collapsed="false">
      <c r="A1" s="3" t="str">
        <f aca="false">'[1]ROFR Criteria'!A1</f>
        <v>Updated 10/26/01</v>
      </c>
    </row>
    <row r="2" customFormat="false" ht="15" hidden="false" customHeight="false" outlineLevel="0" collapsed="false">
      <c r="A2" s="119"/>
    </row>
    <row r="3" customFormat="false" ht="15.75" hidden="false" customHeight="false" outlineLevel="0" collapsed="false">
      <c r="A3" s="2" t="s">
        <v>35</v>
      </c>
      <c r="B3" s="3"/>
      <c r="C3" s="3"/>
      <c r="D3" s="3"/>
      <c r="E3" s="3"/>
      <c r="F3" s="3"/>
      <c r="O3" s="66"/>
    </row>
    <row r="4" customFormat="false" ht="15" hidden="false" customHeight="false" outlineLevel="0" collapsed="false">
      <c r="A4" s="64" t="s">
        <v>110</v>
      </c>
      <c r="B4" s="3"/>
      <c r="C4" s="3"/>
      <c r="D4" s="3"/>
      <c r="E4" s="3"/>
      <c r="F4" s="3"/>
      <c r="O4" s="66"/>
    </row>
    <row r="5" customFormat="false" ht="15" hidden="false" customHeight="false" outlineLevel="0" collapsed="false">
      <c r="A5" s="65" t="s">
        <v>80</v>
      </c>
      <c r="O5" s="66"/>
    </row>
    <row r="6" customFormat="false" ht="12.75" hidden="false" customHeight="false" outlineLevel="0" collapsed="false">
      <c r="K6" s="68" t="n">
        <v>2002</v>
      </c>
      <c r="O6" s="66"/>
    </row>
    <row r="7" customFormat="false" ht="13.5" hidden="false" customHeight="false" outlineLevel="0" collapsed="false">
      <c r="H7" s="69" t="s">
        <v>10</v>
      </c>
      <c r="K7" s="148" t="s">
        <v>106</v>
      </c>
      <c r="L7" s="0" t="n">
        <v>31</v>
      </c>
      <c r="M7" s="0" t="n">
        <v>30</v>
      </c>
      <c r="N7" s="0" t="n">
        <v>31</v>
      </c>
      <c r="O7" s="66" t="n">
        <v>31</v>
      </c>
      <c r="P7" s="66" t="n">
        <v>28</v>
      </c>
      <c r="Q7" s="66" t="n">
        <v>31</v>
      </c>
      <c r="R7" s="66" t="n">
        <v>30</v>
      </c>
      <c r="S7" s="66" t="n">
        <v>31</v>
      </c>
      <c r="T7" s="66" t="n">
        <v>30</v>
      </c>
      <c r="U7" s="66" t="n">
        <v>31</v>
      </c>
      <c r="V7" s="66" t="n">
        <v>31</v>
      </c>
      <c r="W7" s="66" t="n">
        <v>30</v>
      </c>
      <c r="X7" s="66" t="n">
        <v>31</v>
      </c>
      <c r="Y7" s="66" t="n">
        <v>30</v>
      </c>
      <c r="Z7" s="66" t="n">
        <v>31</v>
      </c>
      <c r="AA7" s="66" t="n">
        <v>31</v>
      </c>
      <c r="AB7" s="66" t="n">
        <v>28</v>
      </c>
      <c r="AC7" s="66" t="n">
        <v>31</v>
      </c>
      <c r="AD7" s="66" t="n">
        <v>30</v>
      </c>
      <c r="AE7" s="66" t="n">
        <v>31</v>
      </c>
      <c r="AF7" s="66" t="n">
        <v>30</v>
      </c>
      <c r="AG7" s="66" t="n">
        <v>31</v>
      </c>
      <c r="AH7" s="66" t="n">
        <v>31</v>
      </c>
      <c r="AI7" s="66" t="n">
        <v>30</v>
      </c>
      <c r="AJ7" s="66" t="n">
        <v>31</v>
      </c>
      <c r="AK7" s="66" t="n">
        <v>30</v>
      </c>
      <c r="AL7" s="66" t="n">
        <v>31</v>
      </c>
      <c r="AM7" s="66" t="n">
        <v>31</v>
      </c>
      <c r="AN7" s="66" t="n">
        <v>29</v>
      </c>
      <c r="AO7" s="66" t="n">
        <v>31</v>
      </c>
      <c r="AP7" s="66" t="n">
        <v>30</v>
      </c>
      <c r="AQ7" s="66" t="n">
        <v>31</v>
      </c>
      <c r="AR7" s="66" t="n">
        <v>30</v>
      </c>
      <c r="AS7" s="66" t="n">
        <v>31</v>
      </c>
      <c r="AT7" s="66" t="n">
        <v>31</v>
      </c>
      <c r="AU7" s="66" t="n">
        <v>30</v>
      </c>
      <c r="AV7" s="66" t="n">
        <v>31</v>
      </c>
      <c r="AW7" s="66" t="n">
        <v>30</v>
      </c>
      <c r="AX7" s="66" t="n">
        <v>31</v>
      </c>
      <c r="AY7" s="66" t="n">
        <v>31</v>
      </c>
      <c r="AZ7" s="66" t="n">
        <v>28</v>
      </c>
      <c r="BA7" s="66" t="n">
        <v>31</v>
      </c>
      <c r="BB7" s="66" t="n">
        <v>30</v>
      </c>
      <c r="BC7" s="66" t="n">
        <v>31</v>
      </c>
      <c r="BD7" s="66" t="n">
        <v>30</v>
      </c>
      <c r="BE7" s="66" t="n">
        <v>31</v>
      </c>
      <c r="BF7" s="66" t="n">
        <v>31</v>
      </c>
      <c r="BG7" s="66" t="n">
        <v>30</v>
      </c>
      <c r="BH7" s="66" t="n">
        <v>31</v>
      </c>
      <c r="BI7" s="66" t="n">
        <v>30</v>
      </c>
      <c r="BJ7" s="70" t="n">
        <v>31</v>
      </c>
      <c r="BK7" s="66" t="n">
        <v>31</v>
      </c>
      <c r="BL7" s="66" t="n">
        <v>28</v>
      </c>
      <c r="BM7" s="66" t="n">
        <v>31</v>
      </c>
      <c r="BN7" s="66" t="n">
        <v>30</v>
      </c>
      <c r="BO7" s="66" t="n">
        <v>31</v>
      </c>
      <c r="BP7" s="66" t="n">
        <v>30</v>
      </c>
      <c r="BQ7" s="66" t="n">
        <v>31</v>
      </c>
      <c r="BR7" s="66" t="n">
        <v>31</v>
      </c>
      <c r="BS7" s="66" t="n">
        <v>30</v>
      </c>
      <c r="BT7" s="66" t="n">
        <v>31</v>
      </c>
      <c r="BU7" s="66" t="n">
        <v>30</v>
      </c>
      <c r="BV7" s="66" t="n">
        <v>31</v>
      </c>
    </row>
    <row r="8" customFormat="false" ht="13.5" hidden="false" customHeight="false" outlineLevel="0" collapsed="false">
      <c r="A8" s="92" t="s">
        <v>38</v>
      </c>
      <c r="B8" s="0" t="s">
        <v>14</v>
      </c>
      <c r="C8" s="92" t="s">
        <v>39</v>
      </c>
      <c r="D8" s="0" t="s">
        <v>40</v>
      </c>
      <c r="E8" s="0" t="s">
        <v>41</v>
      </c>
      <c r="F8" s="0" t="s">
        <v>42</v>
      </c>
      <c r="G8" s="71" t="s">
        <v>43</v>
      </c>
      <c r="H8" s="120" t="s">
        <v>81</v>
      </c>
      <c r="I8" s="76" t="n">
        <v>37104</v>
      </c>
      <c r="J8" s="76" t="n">
        <v>37135</v>
      </c>
      <c r="K8" s="74" t="s">
        <v>45</v>
      </c>
      <c r="L8" s="76" t="n">
        <v>37165</v>
      </c>
      <c r="M8" s="76" t="n">
        <v>37196</v>
      </c>
      <c r="N8" s="76" t="n">
        <v>37226</v>
      </c>
      <c r="O8" s="75" t="n">
        <v>37257</v>
      </c>
      <c r="P8" s="76" t="n">
        <v>37288</v>
      </c>
      <c r="Q8" s="76" t="n">
        <v>37316</v>
      </c>
      <c r="R8" s="76" t="n">
        <v>37347</v>
      </c>
      <c r="S8" s="76" t="n">
        <v>37377</v>
      </c>
      <c r="T8" s="76" t="n">
        <v>37408</v>
      </c>
      <c r="U8" s="76" t="n">
        <v>37438</v>
      </c>
      <c r="V8" s="76" t="n">
        <v>37469</v>
      </c>
      <c r="W8" s="76" t="n">
        <v>37500</v>
      </c>
      <c r="X8" s="76" t="n">
        <v>37530</v>
      </c>
      <c r="Y8" s="76" t="n">
        <v>37561</v>
      </c>
      <c r="Z8" s="76" t="n">
        <v>37591</v>
      </c>
      <c r="AA8" s="76" t="n">
        <v>37622</v>
      </c>
      <c r="AB8" s="76" t="n">
        <v>37653</v>
      </c>
      <c r="AC8" s="76" t="n">
        <v>37681</v>
      </c>
      <c r="AD8" s="76" t="n">
        <v>37712</v>
      </c>
      <c r="AE8" s="76" t="n">
        <v>37742</v>
      </c>
      <c r="AF8" s="76" t="n">
        <v>37773</v>
      </c>
      <c r="AG8" s="76" t="n">
        <v>37803</v>
      </c>
      <c r="AH8" s="76" t="n">
        <v>37834</v>
      </c>
      <c r="AI8" s="76" t="n">
        <v>37865</v>
      </c>
      <c r="AJ8" s="76" t="n">
        <v>37895</v>
      </c>
      <c r="AK8" s="76" t="n">
        <v>37926</v>
      </c>
      <c r="AL8" s="76" t="n">
        <v>37956</v>
      </c>
      <c r="AM8" s="76" t="n">
        <v>37987</v>
      </c>
      <c r="AN8" s="76" t="n">
        <v>38018</v>
      </c>
      <c r="AO8" s="76" t="n">
        <v>38047</v>
      </c>
      <c r="AP8" s="76" t="n">
        <v>38078</v>
      </c>
      <c r="AQ8" s="76" t="n">
        <v>38108</v>
      </c>
      <c r="AR8" s="76" t="n">
        <v>38139</v>
      </c>
      <c r="AS8" s="76" t="n">
        <v>38169</v>
      </c>
      <c r="AT8" s="76" t="n">
        <v>38200</v>
      </c>
      <c r="AU8" s="76" t="n">
        <v>38231</v>
      </c>
      <c r="AV8" s="76" t="n">
        <v>38261</v>
      </c>
      <c r="AW8" s="76" t="n">
        <v>38292</v>
      </c>
      <c r="AX8" s="76" t="n">
        <v>38322</v>
      </c>
      <c r="AY8" s="76" t="n">
        <v>38353</v>
      </c>
      <c r="AZ8" s="76" t="n">
        <v>38384</v>
      </c>
      <c r="BA8" s="76" t="n">
        <v>38412</v>
      </c>
      <c r="BB8" s="76" t="n">
        <v>38443</v>
      </c>
      <c r="BC8" s="76" t="n">
        <v>38473</v>
      </c>
      <c r="BD8" s="76" t="n">
        <v>38504</v>
      </c>
      <c r="BE8" s="76" t="n">
        <v>38534</v>
      </c>
      <c r="BF8" s="76" t="n">
        <v>38565</v>
      </c>
      <c r="BG8" s="76" t="n">
        <v>38596</v>
      </c>
      <c r="BH8" s="76" t="n">
        <v>38626</v>
      </c>
      <c r="BI8" s="76" t="n">
        <v>38657</v>
      </c>
      <c r="BJ8" s="76" t="n">
        <v>38687</v>
      </c>
      <c r="BK8" s="76" t="n">
        <v>38718</v>
      </c>
      <c r="BL8" s="76" t="n">
        <v>38749</v>
      </c>
      <c r="BM8" s="76" t="n">
        <v>38777</v>
      </c>
      <c r="BN8" s="76" t="n">
        <v>38808</v>
      </c>
      <c r="BO8" s="76" t="n">
        <v>38838</v>
      </c>
      <c r="BP8" s="76" t="n">
        <v>38869</v>
      </c>
      <c r="BQ8" s="76" t="n">
        <v>38899</v>
      </c>
      <c r="BR8" s="76" t="n">
        <v>38930</v>
      </c>
      <c r="BS8" s="76" t="n">
        <v>38961</v>
      </c>
      <c r="BT8" s="76" t="n">
        <v>38991</v>
      </c>
      <c r="BU8" s="76" t="n">
        <v>39022</v>
      </c>
      <c r="BV8" s="76" t="n">
        <v>39052</v>
      </c>
    </row>
    <row r="9" customFormat="false" ht="12.75" hidden="false" customHeight="false" outlineLevel="0" collapsed="false">
      <c r="A9" s="92"/>
      <c r="C9" s="92"/>
      <c r="G9" s="121"/>
      <c r="H9" s="121"/>
      <c r="O9" s="66"/>
    </row>
    <row r="10" customFormat="false" ht="12.75" hidden="false" customHeight="false" outlineLevel="0" collapsed="false">
      <c r="A10" s="149" t="s">
        <v>111</v>
      </c>
      <c r="B10" s="150" t="s">
        <v>112</v>
      </c>
      <c r="C10" s="82"/>
      <c r="D10" s="83"/>
      <c r="E10" s="151" t="n">
        <v>37407</v>
      </c>
      <c r="G10" s="84"/>
      <c r="H10" s="122" t="n">
        <v>0.05</v>
      </c>
      <c r="I10" s="82"/>
      <c r="J10" s="86"/>
      <c r="K10" s="62" t="n">
        <v>651781</v>
      </c>
      <c r="L10" s="86" t="n">
        <f aca="false">H10*L$7*'EOT by Month'!L10</f>
        <v>55356.7</v>
      </c>
      <c r="M10" s="86" t="n">
        <f aca="false">$H$10*M$7*'EOT by Month'!M10</f>
        <v>53571</v>
      </c>
      <c r="N10" s="86" t="n">
        <f aca="false">$H$10*N$7*'EOT by Month'!N10</f>
        <v>55356.7</v>
      </c>
      <c r="O10" s="86" t="n">
        <f aca="false">$H$10*O$7*'EOT by Month'!O10</f>
        <v>55356.7</v>
      </c>
      <c r="P10" s="86" t="n">
        <f aca="false">$H$10*P$7*'EOT by Month'!P10</f>
        <v>49999.6</v>
      </c>
      <c r="Q10" s="86" t="n">
        <f aca="false">$H$10*Q$7*'EOT by Month'!Q10</f>
        <v>55356.7</v>
      </c>
      <c r="R10" s="86" t="n">
        <f aca="false">$H$10*R$7*'EOT by Month'!R10</f>
        <v>53571</v>
      </c>
      <c r="S10" s="86" t="n">
        <f aca="false">$H$10*S$7*'EOT by Month'!S10</f>
        <v>55356.7</v>
      </c>
      <c r="T10" s="86" t="n">
        <f aca="false">$H$10*T$7*'EOT by Month'!T10</f>
        <v>53571</v>
      </c>
      <c r="U10" s="86" t="n">
        <f aca="false">$H$10*U$7*'EOT by Month'!U10</f>
        <v>55356.7</v>
      </c>
      <c r="V10" s="86" t="n">
        <f aca="false">$H$10*V$7*'EOT by Month'!V10</f>
        <v>55356.7</v>
      </c>
      <c r="W10" s="86" t="n">
        <f aca="false">$H$10*W$7*'EOT by Month'!W10</f>
        <v>53571</v>
      </c>
      <c r="X10" s="86" t="n">
        <f aca="false">$H$10*X$7*'EOT by Month'!X10</f>
        <v>55356.7</v>
      </c>
      <c r="Y10" s="86" t="n">
        <f aca="false">$H$10*Y$7*'EOT by Month'!Y10</f>
        <v>53571</v>
      </c>
      <c r="Z10" s="86" t="n">
        <f aca="false">$H$10*Z$7*'EOT by Month'!Z10</f>
        <v>55356.7</v>
      </c>
      <c r="AA10" s="86" t="n">
        <f aca="false">$H$10*AA$7*'EOT by Month'!AA10</f>
        <v>55356.7</v>
      </c>
      <c r="AB10" s="86" t="n">
        <f aca="false">$H$10*AB$7*'EOT by Month'!AB10</f>
        <v>49999.6</v>
      </c>
      <c r="AC10" s="86" t="n">
        <f aca="false">$H$10*AC$7*'EOT by Month'!AC10</f>
        <v>55356.7</v>
      </c>
      <c r="AD10" s="86" t="n">
        <f aca="false">$H$10*AD$7*'EOT by Month'!AD10</f>
        <v>53571</v>
      </c>
      <c r="AE10" s="86" t="n">
        <f aca="false">$H$10*AE$7*'EOT by Month'!AE10</f>
        <v>55356.7</v>
      </c>
      <c r="AF10" s="86" t="n">
        <f aca="false">$H$10*AF$7*'EOT by Month'!AF10</f>
        <v>53571</v>
      </c>
      <c r="AG10" s="86" t="n">
        <f aca="false">$H$10*AG$7*'EOT by Month'!AG10</f>
        <v>55356.7</v>
      </c>
      <c r="AH10" s="86" t="n">
        <f aca="false">$H$10*AH$7*'EOT by Month'!AH10</f>
        <v>55356.7</v>
      </c>
      <c r="AI10" s="86" t="n">
        <f aca="false">$H$10*AI$7*'EOT by Month'!AI10</f>
        <v>53571</v>
      </c>
      <c r="AJ10" s="86" t="n">
        <f aca="false">$H$10*AJ$7*'EOT by Month'!AJ10</f>
        <v>55356.7</v>
      </c>
      <c r="AK10" s="86" t="n">
        <f aca="false">$H$10*AK$7*'EOT by Month'!AK10</f>
        <v>53571</v>
      </c>
      <c r="AL10" s="86" t="n">
        <f aca="false">$H$10*AL$7*'EOT by Month'!AL10</f>
        <v>55356.7</v>
      </c>
      <c r="AM10" s="86" t="n">
        <f aca="false">$H$10*AM$7*'EOT by Month'!AM10</f>
        <v>55356.7</v>
      </c>
      <c r="AN10" s="86" t="n">
        <f aca="false">$H$10*AN$7*'EOT by Month'!AN10</f>
        <v>51785.3</v>
      </c>
      <c r="AO10" s="86" t="n">
        <f aca="false">$H$10*AO$7*'EOT by Month'!AO10</f>
        <v>55356.7</v>
      </c>
      <c r="AP10" s="86" t="n">
        <f aca="false">$H$10*AP$7*'EOT by Month'!AP10</f>
        <v>53571</v>
      </c>
      <c r="AQ10" s="86" t="n">
        <f aca="false">$H$10*AQ$7*'EOT by Month'!AQ10</f>
        <v>55356.7</v>
      </c>
      <c r="AR10" s="86" t="n">
        <f aca="false">$H$10*AR$7*'EOT by Month'!AR10</f>
        <v>53571</v>
      </c>
      <c r="AS10" s="86" t="n">
        <f aca="false">$H$10*AS$7*'EOT by Month'!AS10</f>
        <v>55356.7</v>
      </c>
      <c r="AT10" s="86" t="n">
        <f aca="false">$H$10*AT$7*'EOT by Month'!AT10</f>
        <v>55356.7</v>
      </c>
      <c r="AU10" s="86" t="n">
        <f aca="false">$H$10*AU$7*'EOT by Month'!AU10</f>
        <v>53571</v>
      </c>
      <c r="AV10" s="86" t="n">
        <f aca="false">$H$10*AV$7*'EOT by Month'!AV10</f>
        <v>55356.7</v>
      </c>
      <c r="AW10" s="86" t="n">
        <f aca="false">$H$10*AW$7*'EOT by Month'!AW10</f>
        <v>53571</v>
      </c>
      <c r="AX10" s="86" t="n">
        <f aca="false">$H$10*AX$7*'EOT by Month'!AX10</f>
        <v>55356.7</v>
      </c>
      <c r="AY10" s="86" t="n">
        <f aca="false">$H$10*AY$7*'EOT by Month'!AY10</f>
        <v>55356.7</v>
      </c>
      <c r="AZ10" s="86" t="n">
        <f aca="false">$H$10*AZ$7*'EOT by Month'!AZ10</f>
        <v>49999.6</v>
      </c>
      <c r="BA10" s="86" t="n">
        <f aca="false">$H$10*BA$7*'EOT by Month'!BA10</f>
        <v>55356.7</v>
      </c>
      <c r="BB10" s="86" t="n">
        <f aca="false">$H$10*BB$7*'EOT by Month'!BB10</f>
        <v>53571</v>
      </c>
      <c r="BC10" s="86" t="n">
        <f aca="false">$H$10*BC$7*'EOT by Month'!BC10</f>
        <v>55356.7</v>
      </c>
      <c r="BD10" s="86" t="n">
        <f aca="false">$H$10*BD$7*'EOT by Month'!BD10</f>
        <v>53571</v>
      </c>
      <c r="BE10" s="86" t="n">
        <f aca="false">$H$10*BE$7*'EOT by Month'!BE10</f>
        <v>55356.7</v>
      </c>
      <c r="BF10" s="86" t="n">
        <f aca="false">$H$10*BF$7*'EOT by Month'!BF10</f>
        <v>55356.7</v>
      </c>
      <c r="BG10" s="86" t="n">
        <f aca="false">$H$10*BG$7*'EOT by Month'!BG10</f>
        <v>53571</v>
      </c>
      <c r="BH10" s="86" t="n">
        <f aca="false">$H$10*BH$7*'EOT by Month'!BH10</f>
        <v>55356.7</v>
      </c>
      <c r="BI10" s="86" t="n">
        <f aca="false">$H$10*BI$7*'EOT by Month'!BI10</f>
        <v>0</v>
      </c>
      <c r="BJ10" s="86" t="n">
        <f aca="false">$H$10*BJ$7*'EOT by Month'!BJ10</f>
        <v>0</v>
      </c>
      <c r="BK10" s="86" t="n">
        <f aca="false">$H$10*BK$7*'EOT by Month'!BK10</f>
        <v>0</v>
      </c>
      <c r="BL10" s="86" t="n">
        <f aca="false">$H$10*BL$7*'EOT by Month'!BL10</f>
        <v>0</v>
      </c>
      <c r="BM10" s="86" t="n">
        <f aca="false">$H$10*BM$7*'EOT by Month'!BM10</f>
        <v>0</v>
      </c>
      <c r="BN10" s="86" t="n">
        <f aca="false">$H$10*BN$7*'EOT by Month'!BN10</f>
        <v>0</v>
      </c>
      <c r="BO10" s="86" t="n">
        <f aca="false">$H$10*BO$7*'EOT by Month'!BO10</f>
        <v>0</v>
      </c>
      <c r="BP10" s="86" t="n">
        <f aca="false">$H$10*BP$7*'EOT by Month'!BP10</f>
        <v>0</v>
      </c>
      <c r="BQ10" s="86" t="n">
        <f aca="false">$H$10*BQ$7*'EOT by Month'!BQ10</f>
        <v>0</v>
      </c>
      <c r="BR10" s="86" t="n">
        <f aca="false">$H$10*BR$7*'EOT by Month'!BR10</f>
        <v>0</v>
      </c>
      <c r="BS10" s="86" t="n">
        <f aca="false">$H$10*BS$7*'EOT by Month'!BS10</f>
        <v>0</v>
      </c>
      <c r="BT10" s="86" t="n">
        <f aca="false">$H$10*BT$7*'EOT by Month'!BT10</f>
        <v>0</v>
      </c>
      <c r="BU10" s="86" t="n">
        <f aca="false">$H$10*BU$7*'EOT by Month'!BU10</f>
        <v>0</v>
      </c>
      <c r="BV10" s="86" t="n">
        <f aca="false">$H$10*BV$7*'EOT by Month'!BV10</f>
        <v>0</v>
      </c>
      <c r="BW10" s="80"/>
    </row>
    <row r="11" customFormat="false" ht="12.75" hidden="false" customHeight="false" outlineLevel="0" collapsed="false">
      <c r="A11" s="152" t="n">
        <v>24754</v>
      </c>
      <c r="B11" s="153" t="s">
        <v>113</v>
      </c>
      <c r="C11" s="82"/>
      <c r="D11" s="83"/>
      <c r="E11" s="151" t="n">
        <v>38472</v>
      </c>
      <c r="G11" s="84"/>
      <c r="H11" s="122" t="n">
        <v>0.1</v>
      </c>
      <c r="I11" s="82"/>
      <c r="J11" s="86"/>
      <c r="K11" s="62" t="n">
        <v>36500</v>
      </c>
      <c r="L11" s="86" t="n">
        <f aca="false">$H$11*L$7*'EOT by Month'!L11</f>
        <v>3100</v>
      </c>
      <c r="M11" s="86" t="n">
        <f aca="false">$H$11*M$7*'EOT by Month'!M11</f>
        <v>3000</v>
      </c>
      <c r="N11" s="86" t="n">
        <f aca="false">$H$11*N$7*'EOT by Month'!N11</f>
        <v>3100</v>
      </c>
      <c r="O11" s="86" t="n">
        <f aca="false">$H$11*O$7*'EOT by Month'!O11</f>
        <v>3100</v>
      </c>
      <c r="P11" s="86" t="n">
        <f aca="false">$H$11*P$7*'EOT by Month'!P11</f>
        <v>2800</v>
      </c>
      <c r="Q11" s="86" t="n">
        <f aca="false">$H$11*Q$7*'EOT by Month'!Q11</f>
        <v>3100</v>
      </c>
      <c r="R11" s="86" t="n">
        <f aca="false">$H$11*R$7*'EOT by Month'!R11</f>
        <v>3000</v>
      </c>
      <c r="S11" s="86" t="n">
        <f aca="false">$H$11*S$7*'EOT by Month'!S11</f>
        <v>3100</v>
      </c>
      <c r="T11" s="86" t="n">
        <f aca="false">$H$11*T$7*'EOT by Month'!T11</f>
        <v>3000</v>
      </c>
      <c r="U11" s="86" t="n">
        <f aca="false">$H$11*U$7*'EOT by Month'!U11</f>
        <v>3100</v>
      </c>
      <c r="V11" s="86" t="n">
        <f aca="false">$H$11*V$7*'EOT by Month'!V11</f>
        <v>3100</v>
      </c>
      <c r="W11" s="86" t="n">
        <f aca="false">$H$11*W$7*'EOT by Month'!W11</f>
        <v>3000</v>
      </c>
      <c r="X11" s="86" t="n">
        <f aca="false">$H$11*X$7*'EOT by Month'!X11</f>
        <v>3100</v>
      </c>
      <c r="Y11" s="86" t="n">
        <f aca="false">$H$11*Y$7*'EOT by Month'!Y11</f>
        <v>3000</v>
      </c>
      <c r="Z11" s="86" t="n">
        <f aca="false">$H$11*Z$7*'EOT by Month'!Z11</f>
        <v>3100</v>
      </c>
      <c r="AA11" s="86" t="n">
        <f aca="false">$H$11*AA$7*'EOT by Month'!AA11</f>
        <v>3100</v>
      </c>
      <c r="AB11" s="86" t="n">
        <f aca="false">$H$11*AB$7*'EOT by Month'!AB11</f>
        <v>2800</v>
      </c>
      <c r="AC11" s="86" t="n">
        <f aca="false">$H$11*AC$7*'EOT by Month'!AC11</f>
        <v>3100</v>
      </c>
      <c r="AD11" s="86" t="n">
        <f aca="false">$H$11*AD$7*'EOT by Month'!AD11</f>
        <v>3000</v>
      </c>
      <c r="AE11" s="86" t="n">
        <f aca="false">$H$11*AE$7*'EOT by Month'!AE11</f>
        <v>3100</v>
      </c>
      <c r="AF11" s="86" t="n">
        <f aca="false">$H$11*AF$7*'EOT by Month'!AF11</f>
        <v>3000</v>
      </c>
      <c r="AG11" s="86" t="n">
        <f aca="false">$H$11*AG$7*'EOT by Month'!AG11</f>
        <v>3100</v>
      </c>
      <c r="AH11" s="86" t="n">
        <f aca="false">$H$11*AH$7*'EOT by Month'!AH11</f>
        <v>3100</v>
      </c>
      <c r="AI11" s="86" t="n">
        <f aca="false">$H$11*AI$7*'EOT by Month'!AI11</f>
        <v>3000</v>
      </c>
      <c r="AJ11" s="86" t="n">
        <f aca="false">$H$11*AJ$7*'EOT by Month'!AJ11</f>
        <v>3100</v>
      </c>
      <c r="AK11" s="86" t="n">
        <f aca="false">$H$11*AK$7*'EOT by Month'!AK11</f>
        <v>3000</v>
      </c>
      <c r="AL11" s="86" t="n">
        <f aca="false">$H$11*AL$7*'EOT by Month'!AL11</f>
        <v>3100</v>
      </c>
      <c r="AM11" s="86" t="n">
        <f aca="false">$H$11*AM$7*'EOT by Month'!AM11</f>
        <v>3100</v>
      </c>
      <c r="AN11" s="86" t="n">
        <f aca="false">$H$11*AN$7*'EOT by Month'!AN11</f>
        <v>2900</v>
      </c>
      <c r="AO11" s="86" t="n">
        <f aca="false">$H$11*AO$7*'EOT by Month'!AO11</f>
        <v>3100</v>
      </c>
      <c r="AP11" s="86" t="n">
        <f aca="false">$H$11*AP$7*'EOT by Month'!AP11</f>
        <v>3000</v>
      </c>
      <c r="AQ11" s="86" t="n">
        <f aca="false">$H$11*AQ$7*'EOT by Month'!AQ11</f>
        <v>3100</v>
      </c>
      <c r="AR11" s="86" t="n">
        <f aca="false">$H$11*AR$7*'EOT by Month'!AR11</f>
        <v>3000</v>
      </c>
      <c r="AS11" s="86" t="n">
        <f aca="false">$H$11*AS$7*'EOT by Month'!AS11</f>
        <v>3100</v>
      </c>
      <c r="AT11" s="86" t="n">
        <f aca="false">$H$11*AT$7*'EOT by Month'!AT11</f>
        <v>3100</v>
      </c>
      <c r="AU11" s="86" t="n">
        <f aca="false">$H$11*AU$7*'EOT by Month'!AU11</f>
        <v>3000</v>
      </c>
      <c r="AV11" s="86" t="n">
        <f aca="false">$H$11*AV$7*'EOT by Month'!AV11</f>
        <v>3100</v>
      </c>
      <c r="AW11" s="86" t="n">
        <f aca="false">$H$11*AW$7*'EOT by Month'!AW11</f>
        <v>3000</v>
      </c>
      <c r="AX11" s="86" t="n">
        <f aca="false">$H$11*AX$7*'EOT by Month'!AX11</f>
        <v>3100</v>
      </c>
      <c r="AY11" s="86" t="n">
        <f aca="false">$H$11*AY$7*'EOT by Month'!AY11</f>
        <v>3100</v>
      </c>
      <c r="AZ11" s="86" t="n">
        <f aca="false">$H$11*AZ$7*'EOT by Month'!AZ11</f>
        <v>2800</v>
      </c>
      <c r="BA11" s="86" t="n">
        <f aca="false">$H$11*BA$7*'EOT by Month'!BA11</f>
        <v>3100</v>
      </c>
      <c r="BB11" s="86" t="n">
        <f aca="false">$H$11*BB$7*'EOT by Month'!BB11</f>
        <v>3000</v>
      </c>
      <c r="BC11" s="86" t="n">
        <f aca="false">$H$11*BC$7*'EOT by Month'!BC11</f>
        <v>3100</v>
      </c>
      <c r="BD11" s="86" t="n">
        <f aca="false">$H$11*BD$7*'EOT by Month'!BD11</f>
        <v>3000</v>
      </c>
      <c r="BE11" s="86" t="n">
        <f aca="false">$H$11*BE$7*'EOT by Month'!BE11</f>
        <v>3100</v>
      </c>
      <c r="BF11" s="86" t="n">
        <f aca="false">$H$11*BF$7*'EOT by Month'!BF11</f>
        <v>3100</v>
      </c>
      <c r="BG11" s="86" t="n">
        <f aca="false">$H$11*BG$7*'EOT by Month'!BG11</f>
        <v>3000</v>
      </c>
      <c r="BH11" s="86" t="n">
        <f aca="false">$H$11*BH$7*'EOT by Month'!BH11</f>
        <v>3100</v>
      </c>
      <c r="BI11" s="86" t="n">
        <f aca="false">$H$11*BI$7*'EOT by Month'!BI11</f>
        <v>0</v>
      </c>
      <c r="BJ11" s="86" t="n">
        <f aca="false">$H$11*BJ$7*'EOT by Month'!BJ11</f>
        <v>0</v>
      </c>
      <c r="BK11" s="86" t="n">
        <f aca="false">$H$11*BK$7*'EOT by Month'!BK11</f>
        <v>0</v>
      </c>
      <c r="BL11" s="86" t="n">
        <f aca="false">$H$11*BL$7*'EOT by Month'!BL11</f>
        <v>0</v>
      </c>
      <c r="BM11" s="86" t="n">
        <f aca="false">$H$11*BM$7*'EOT by Month'!BM11</f>
        <v>0</v>
      </c>
      <c r="BN11" s="86" t="n">
        <f aca="false">$H$11*BN$7*'EOT by Month'!BN11</f>
        <v>0</v>
      </c>
      <c r="BO11" s="86" t="n">
        <f aca="false">$H$11*BO$7*'EOT by Month'!BO11</f>
        <v>0</v>
      </c>
      <c r="BP11" s="86" t="n">
        <f aca="false">$H$11*BP$7*'EOT by Month'!BP11</f>
        <v>0</v>
      </c>
      <c r="BQ11" s="86" t="n">
        <f aca="false">$H$11*BQ$7*'EOT by Month'!BQ11</f>
        <v>0</v>
      </c>
      <c r="BR11" s="86" t="n">
        <f aca="false">$H$11*BR$7*'EOT by Month'!BR11</f>
        <v>0</v>
      </c>
      <c r="BS11" s="86" t="n">
        <f aca="false">$H$11*BS$7*'EOT by Month'!BS11</f>
        <v>0</v>
      </c>
      <c r="BT11" s="86" t="n">
        <f aca="false">$H$11*BT$7*'EOT by Month'!BT11</f>
        <v>0</v>
      </c>
      <c r="BU11" s="86" t="n">
        <f aca="false">$H$11*BU$7*'EOT by Month'!BU11</f>
        <v>0</v>
      </c>
      <c r="BV11" s="86" t="n">
        <f aca="false">$H$11*BV$7*'EOT by Month'!BV11</f>
        <v>0</v>
      </c>
      <c r="BW11" s="80"/>
    </row>
    <row r="12" customFormat="false" ht="12.75" hidden="false" customHeight="false" outlineLevel="0" collapsed="false">
      <c r="A12" s="152" t="n">
        <v>25374</v>
      </c>
      <c r="B12" s="153" t="s">
        <v>114</v>
      </c>
      <c r="C12" s="82"/>
      <c r="D12" s="83"/>
      <c r="E12" s="154" t="n">
        <v>37225</v>
      </c>
      <c r="G12" s="84"/>
      <c r="H12" s="122" t="n">
        <v>0</v>
      </c>
      <c r="I12" s="82"/>
      <c r="J12" s="86"/>
      <c r="K12" s="62" t="n">
        <v>0</v>
      </c>
      <c r="L12" s="86" t="n">
        <f aca="false">$H$12*L$7*'EOT by Month'!L12</f>
        <v>0</v>
      </c>
      <c r="M12" s="86" t="n">
        <f aca="false">$H$12*M$7*'EOT by Month'!M12</f>
        <v>0</v>
      </c>
      <c r="N12" s="86" t="n">
        <f aca="false">$H$12*N$7*'EOT by Month'!N12</f>
        <v>0</v>
      </c>
      <c r="O12" s="86" t="n">
        <f aca="false">$H$12*O$7*'EOT by Month'!O12</f>
        <v>0</v>
      </c>
      <c r="P12" s="86" t="n">
        <f aca="false">$H$12*P$7*'EOT by Month'!P12</f>
        <v>0</v>
      </c>
      <c r="Q12" s="86" t="n">
        <f aca="false">$H$12*Q$7*'EOT by Month'!Q12</f>
        <v>0</v>
      </c>
      <c r="R12" s="86" t="n">
        <f aca="false">$H$12*R$7*'EOT by Month'!R12</f>
        <v>0</v>
      </c>
      <c r="S12" s="86" t="n">
        <f aca="false">$H$12*S$7*'EOT by Month'!S12</f>
        <v>0</v>
      </c>
      <c r="T12" s="86" t="n">
        <f aca="false">$H$12*T$7*'EOT by Month'!T12</f>
        <v>0</v>
      </c>
      <c r="U12" s="86" t="n">
        <f aca="false">$H$12*U$7*'EOT by Month'!U12</f>
        <v>0</v>
      </c>
      <c r="V12" s="86" t="n">
        <f aca="false">$H$12*V$7*'EOT by Month'!V12</f>
        <v>0</v>
      </c>
      <c r="W12" s="86" t="n">
        <f aca="false">$H$12*W$7*'EOT by Month'!W12</f>
        <v>0</v>
      </c>
      <c r="X12" s="86" t="n">
        <f aca="false">$H$12*X$7*'EOT by Month'!X12</f>
        <v>0</v>
      </c>
      <c r="Y12" s="86" t="n">
        <f aca="false">$H$12*Y$7*'EOT by Month'!Y12</f>
        <v>0</v>
      </c>
      <c r="Z12" s="86" t="n">
        <f aca="false">$H$12*Z$7*'EOT by Month'!Z12</f>
        <v>0</v>
      </c>
      <c r="AA12" s="86" t="n">
        <f aca="false">$H$12*AA$7*'EOT by Month'!AA12</f>
        <v>0</v>
      </c>
      <c r="AB12" s="86" t="n">
        <f aca="false">$H$12*AB$7*'EOT by Month'!AB12</f>
        <v>0</v>
      </c>
      <c r="AC12" s="86" t="n">
        <f aca="false">$H$12*AC$7*'EOT by Month'!AC12</f>
        <v>0</v>
      </c>
      <c r="AD12" s="86" t="n">
        <f aca="false">$H$12*AD$7*'EOT by Month'!AD12</f>
        <v>0</v>
      </c>
      <c r="AE12" s="86" t="n">
        <f aca="false">$H$12*AE$7*'EOT by Month'!AE12</f>
        <v>0</v>
      </c>
      <c r="AF12" s="86" t="n">
        <f aca="false">$H$12*AF$7*'EOT by Month'!AF12</f>
        <v>0</v>
      </c>
      <c r="AG12" s="86" t="n">
        <f aca="false">$H$12*AG$7*'EOT by Month'!AG12</f>
        <v>0</v>
      </c>
      <c r="AH12" s="86" t="n">
        <f aca="false">$H$12*AH$7*'EOT by Month'!AH12</f>
        <v>0</v>
      </c>
      <c r="AI12" s="86" t="n">
        <f aca="false">$H$12*AI$7*'EOT by Month'!AI12</f>
        <v>0</v>
      </c>
      <c r="AJ12" s="86" t="n">
        <f aca="false">$H$12*AJ$7*'EOT by Month'!AJ12</f>
        <v>0</v>
      </c>
      <c r="AK12" s="86" t="n">
        <f aca="false">$H$12*AK$7*'EOT by Month'!AK12</f>
        <v>0</v>
      </c>
      <c r="AL12" s="86" t="n">
        <f aca="false">$H$12*AL$7*'EOT by Month'!AL12</f>
        <v>0</v>
      </c>
      <c r="AM12" s="86" t="n">
        <f aca="false">$H$12*AM$7*'EOT by Month'!AM12</f>
        <v>0</v>
      </c>
      <c r="AN12" s="86" t="n">
        <f aca="false">$H$12*AN$7*'EOT by Month'!AN12</f>
        <v>0</v>
      </c>
      <c r="AO12" s="86" t="n">
        <f aca="false">$H$12*AO$7*'EOT by Month'!AO12</f>
        <v>0</v>
      </c>
      <c r="AP12" s="86" t="n">
        <f aca="false">$H$12*AP$7*'EOT by Month'!AP12</f>
        <v>0</v>
      </c>
      <c r="AQ12" s="86" t="n">
        <f aca="false">$H$12*AQ$7*'EOT by Month'!AQ12</f>
        <v>0</v>
      </c>
      <c r="AR12" s="86" t="n">
        <f aca="false">$H$12*AR$7*'EOT by Month'!AR12</f>
        <v>0</v>
      </c>
      <c r="AS12" s="86" t="n">
        <f aca="false">$H$12*AS$7*'EOT by Month'!AS12</f>
        <v>0</v>
      </c>
      <c r="AT12" s="86" t="n">
        <f aca="false">$H$12*AT$7*'EOT by Month'!AT12</f>
        <v>0</v>
      </c>
      <c r="AU12" s="86" t="n">
        <f aca="false">$H$12*AU$7*'EOT by Month'!AU12</f>
        <v>0</v>
      </c>
      <c r="AV12" s="86" t="n">
        <f aca="false">$H$12*AV$7*'EOT by Month'!AV12</f>
        <v>0</v>
      </c>
      <c r="AW12" s="86" t="n">
        <f aca="false">$H$12*AW$7*'EOT by Month'!AW12</f>
        <v>0</v>
      </c>
      <c r="AX12" s="86" t="n">
        <f aca="false">$H$12*AX$7*'EOT by Month'!AX12</f>
        <v>0</v>
      </c>
      <c r="AY12" s="86" t="n">
        <f aca="false">$H$12*AY$7*'EOT by Month'!AY12</f>
        <v>0</v>
      </c>
      <c r="AZ12" s="86" t="n">
        <f aca="false">$H$12*AZ$7*'EOT by Month'!AZ12</f>
        <v>0</v>
      </c>
      <c r="BA12" s="86" t="n">
        <f aca="false">$H$12*BA$7*'EOT by Month'!BA12</f>
        <v>0</v>
      </c>
      <c r="BB12" s="86" t="n">
        <f aca="false">$H$12*BB$7*'EOT by Month'!BB12</f>
        <v>0</v>
      </c>
      <c r="BC12" s="86" t="n">
        <f aca="false">$H$12*BC$7*'EOT by Month'!BC12</f>
        <v>0</v>
      </c>
      <c r="BD12" s="86" t="n">
        <f aca="false">$H$12*BD$7*'EOT by Month'!BD12</f>
        <v>0</v>
      </c>
      <c r="BE12" s="86" t="n">
        <f aca="false">$H$12*BE$7*'EOT by Month'!BE12</f>
        <v>0</v>
      </c>
      <c r="BF12" s="86" t="n">
        <f aca="false">$H$12*BF$7*'EOT by Month'!BF12</f>
        <v>0</v>
      </c>
      <c r="BG12" s="86" t="n">
        <f aca="false">$H$12*BG$7*'EOT by Month'!BG12</f>
        <v>0</v>
      </c>
      <c r="BH12" s="86" t="n">
        <f aca="false">$H$12*BH$7*'EOT by Month'!BH12</f>
        <v>0</v>
      </c>
      <c r="BI12" s="86" t="n">
        <f aca="false">$H$12*BI$7*'EOT by Month'!BI12</f>
        <v>0</v>
      </c>
      <c r="BJ12" s="86" t="n">
        <f aca="false">$H$12*BJ$7*'EOT by Month'!BJ12</f>
        <v>0</v>
      </c>
      <c r="BK12" s="86" t="n">
        <f aca="false">$H$12*BK$7*'EOT by Month'!BK12</f>
        <v>0</v>
      </c>
      <c r="BL12" s="86" t="n">
        <f aca="false">$H$12*BL$7*'EOT by Month'!BL12</f>
        <v>0</v>
      </c>
      <c r="BM12" s="86" t="n">
        <f aca="false">$H$12*BM$7*'EOT by Month'!BM12</f>
        <v>0</v>
      </c>
      <c r="BN12" s="86" t="n">
        <f aca="false">$H$12*BN$7*'EOT by Month'!BN12</f>
        <v>0</v>
      </c>
      <c r="BO12" s="86" t="n">
        <f aca="false">$H$12*BO$7*'EOT by Month'!BO12</f>
        <v>0</v>
      </c>
      <c r="BP12" s="86" t="n">
        <f aca="false">$H$12*BP$7*'EOT by Month'!BP12</f>
        <v>0</v>
      </c>
      <c r="BQ12" s="86" t="n">
        <f aca="false">$H$12*BQ$7*'EOT by Month'!BQ12</f>
        <v>0</v>
      </c>
      <c r="BR12" s="86" t="n">
        <f aca="false">$H$12*BR$7*'EOT by Month'!BR12</f>
        <v>0</v>
      </c>
      <c r="BS12" s="86" t="n">
        <f aca="false">$H$12*BS$7*'EOT by Month'!BS12</f>
        <v>0</v>
      </c>
      <c r="BT12" s="86" t="n">
        <f aca="false">$H$12*BT$7*'EOT by Month'!BT12</f>
        <v>0</v>
      </c>
      <c r="BU12" s="86" t="n">
        <f aca="false">$H$12*BU$7*'EOT by Month'!BU12</f>
        <v>0</v>
      </c>
      <c r="BV12" s="86" t="n">
        <f aca="false">$H$12*BV$7*'EOT by Month'!BV12</f>
        <v>0</v>
      </c>
      <c r="BW12" s="80"/>
    </row>
    <row r="13" customFormat="false" ht="12.75" hidden="false" customHeight="false" outlineLevel="0" collapsed="false">
      <c r="A13" s="152" t="n">
        <v>25394</v>
      </c>
      <c r="B13" s="153" t="s">
        <v>115</v>
      </c>
      <c r="C13" s="82"/>
      <c r="D13" s="83"/>
      <c r="E13" s="154"/>
      <c r="G13" s="84"/>
      <c r="H13" s="122" t="n">
        <v>0</v>
      </c>
      <c r="I13" s="82"/>
      <c r="J13" s="86"/>
      <c r="K13" s="62" t="n">
        <v>0</v>
      </c>
      <c r="L13" s="86" t="n">
        <f aca="false">$H$13*L$7*'EOT by Month'!L13</f>
        <v>0</v>
      </c>
      <c r="M13" s="86" t="n">
        <f aca="false">$H$13*M$7*'EOT by Month'!M13</f>
        <v>0</v>
      </c>
      <c r="N13" s="86" t="n">
        <f aca="false">$H$13*N$7*'EOT by Month'!N13</f>
        <v>0</v>
      </c>
      <c r="O13" s="86" t="n">
        <f aca="false">$H$13*O$7*'EOT by Month'!O13</f>
        <v>0</v>
      </c>
      <c r="P13" s="86" t="n">
        <f aca="false">$H$13*P$7*'EOT by Month'!P13</f>
        <v>0</v>
      </c>
      <c r="Q13" s="86" t="n">
        <f aca="false">$H$13*Q$7*'EOT by Month'!Q13</f>
        <v>0</v>
      </c>
      <c r="R13" s="86" t="n">
        <f aca="false">$H$13*R$7*'EOT by Month'!R13</f>
        <v>0</v>
      </c>
      <c r="S13" s="86" t="n">
        <f aca="false">$H$13*S$7*'EOT by Month'!S13</f>
        <v>0</v>
      </c>
      <c r="T13" s="86" t="n">
        <f aca="false">$H$13*T$7*'EOT by Month'!T13</f>
        <v>0</v>
      </c>
      <c r="U13" s="86" t="n">
        <f aca="false">$H$13*U$7*'EOT by Month'!U13</f>
        <v>0</v>
      </c>
      <c r="V13" s="86" t="n">
        <f aca="false">$H$13*V$7*'EOT by Month'!V13</f>
        <v>0</v>
      </c>
      <c r="W13" s="86" t="n">
        <f aca="false">$H$13*W$7*'EOT by Month'!W13</f>
        <v>0</v>
      </c>
      <c r="X13" s="86" t="n">
        <f aca="false">$H$13*X$7*'EOT by Month'!X13</f>
        <v>0</v>
      </c>
      <c r="Y13" s="86" t="n">
        <f aca="false">$H$13*Y$7*'EOT by Month'!Y13</f>
        <v>0</v>
      </c>
      <c r="Z13" s="86" t="n">
        <f aca="false">$H$13*Z$7*'EOT by Month'!Z13</f>
        <v>0</v>
      </c>
      <c r="AA13" s="86" t="n">
        <f aca="false">$H$13*AA$7*'EOT by Month'!AA13</f>
        <v>0</v>
      </c>
      <c r="AB13" s="86" t="n">
        <f aca="false">$H$13*AB$7*'EOT by Month'!AB13</f>
        <v>0</v>
      </c>
      <c r="AC13" s="86" t="n">
        <f aca="false">$H$13*AC$7*'EOT by Month'!AC13</f>
        <v>0</v>
      </c>
      <c r="AD13" s="86" t="n">
        <f aca="false">$H$13*AD$7*'EOT by Month'!AD13</f>
        <v>0</v>
      </c>
      <c r="AE13" s="86" t="n">
        <f aca="false">$H$13*AE$7*'EOT by Month'!AE13</f>
        <v>0</v>
      </c>
      <c r="AF13" s="86" t="n">
        <f aca="false">$H$13*AF$7*'EOT by Month'!AF13</f>
        <v>0</v>
      </c>
      <c r="AG13" s="86" t="n">
        <f aca="false">$H$13*AG$7*'EOT by Month'!AG13</f>
        <v>0</v>
      </c>
      <c r="AH13" s="86" t="n">
        <f aca="false">$H$13*AH$7*'EOT by Month'!AH13</f>
        <v>0</v>
      </c>
      <c r="AI13" s="86" t="n">
        <f aca="false">$H$13*AI$7*'EOT by Month'!AI13</f>
        <v>0</v>
      </c>
      <c r="AJ13" s="86" t="n">
        <f aca="false">$H$13*AJ$7*'EOT by Month'!AJ13</f>
        <v>0</v>
      </c>
      <c r="AK13" s="86" t="n">
        <f aca="false">$H$13*AK$7*'EOT by Month'!AK13</f>
        <v>0</v>
      </c>
      <c r="AL13" s="86" t="n">
        <f aca="false">$H$13*AL$7*'EOT by Month'!AL13</f>
        <v>0</v>
      </c>
      <c r="AM13" s="86" t="n">
        <f aca="false">$H$13*AM$7*'EOT by Month'!AM13</f>
        <v>0</v>
      </c>
      <c r="AN13" s="86" t="n">
        <f aca="false">$H$13*AN$7*'EOT by Month'!AN13</f>
        <v>0</v>
      </c>
      <c r="AO13" s="86" t="n">
        <f aca="false">$H$13*AO$7*'EOT by Month'!AO13</f>
        <v>0</v>
      </c>
      <c r="AP13" s="86" t="n">
        <f aca="false">$H$13*AP$7*'EOT by Month'!AP13</f>
        <v>0</v>
      </c>
      <c r="AQ13" s="86" t="n">
        <f aca="false">$H$13*AQ$7*'EOT by Month'!AQ13</f>
        <v>0</v>
      </c>
      <c r="AR13" s="86" t="n">
        <f aca="false">$H$13*AR$7*'EOT by Month'!AR13</f>
        <v>0</v>
      </c>
      <c r="AS13" s="86" t="n">
        <f aca="false">$H$13*AS$7*'EOT by Month'!AS13</f>
        <v>0</v>
      </c>
      <c r="AT13" s="86" t="n">
        <f aca="false">$H$13*AT$7*'EOT by Month'!AT13</f>
        <v>0</v>
      </c>
      <c r="AU13" s="86" t="n">
        <f aca="false">$H$13*AU$7*'EOT by Month'!AU13</f>
        <v>0</v>
      </c>
      <c r="AV13" s="86" t="n">
        <f aca="false">$H$13*AV$7*'EOT by Month'!AV13</f>
        <v>0</v>
      </c>
      <c r="AW13" s="86" t="n">
        <f aca="false">$H$13*AW$7*'EOT by Month'!AW13</f>
        <v>0</v>
      </c>
      <c r="AX13" s="86" t="n">
        <f aca="false">$H$13*AX$7*'EOT by Month'!AX13</f>
        <v>0</v>
      </c>
      <c r="AY13" s="86" t="n">
        <f aca="false">$H$13*AY$7*'EOT by Month'!AY13</f>
        <v>0</v>
      </c>
      <c r="AZ13" s="86" t="n">
        <f aca="false">$H$13*AZ$7*'EOT by Month'!AZ13</f>
        <v>0</v>
      </c>
      <c r="BA13" s="86" t="n">
        <f aca="false">$H$13*BA$7*'EOT by Month'!BA13</f>
        <v>0</v>
      </c>
      <c r="BB13" s="86" t="n">
        <f aca="false">$H$13*BB$7*'EOT by Month'!BB13</f>
        <v>0</v>
      </c>
      <c r="BC13" s="86" t="n">
        <f aca="false">$H$13*BC$7*'EOT by Month'!BC13</f>
        <v>0</v>
      </c>
      <c r="BD13" s="86" t="n">
        <f aca="false">$H$13*BD$7*'EOT by Month'!BD13</f>
        <v>0</v>
      </c>
      <c r="BE13" s="86" t="n">
        <f aca="false">$H$13*BE$7*'EOT by Month'!BE13</f>
        <v>0</v>
      </c>
      <c r="BF13" s="86" t="n">
        <f aca="false">$H$13*BF$7*'EOT by Month'!BF13</f>
        <v>0</v>
      </c>
      <c r="BG13" s="86" t="n">
        <f aca="false">$H$13*BG$7*'EOT by Month'!BG13</f>
        <v>0</v>
      </c>
      <c r="BH13" s="86" t="n">
        <f aca="false">$H$13*BH$7*'EOT by Month'!BH13</f>
        <v>0</v>
      </c>
      <c r="BI13" s="86" t="n">
        <f aca="false">$H$13*BI$7*'EOT by Month'!BI13</f>
        <v>0</v>
      </c>
      <c r="BJ13" s="86" t="n">
        <f aca="false">$H$13*BJ$7*'EOT by Month'!BJ13</f>
        <v>0</v>
      </c>
      <c r="BK13" s="86" t="n">
        <f aca="false">$H$13*BK$7*'EOT by Month'!BK13</f>
        <v>0</v>
      </c>
      <c r="BL13" s="86" t="n">
        <f aca="false">$H$13*BL$7*'EOT by Month'!BL13</f>
        <v>0</v>
      </c>
      <c r="BM13" s="86" t="n">
        <f aca="false">$H$13*BM$7*'EOT by Month'!BM13</f>
        <v>0</v>
      </c>
      <c r="BN13" s="86" t="n">
        <f aca="false">$H$13*BN$7*'EOT by Month'!BN13</f>
        <v>0</v>
      </c>
      <c r="BO13" s="86" t="n">
        <f aca="false">$H$13*BO$7*'EOT by Month'!BO13</f>
        <v>0</v>
      </c>
      <c r="BP13" s="86" t="n">
        <f aca="false">$H$13*BP$7*'EOT by Month'!BP13</f>
        <v>0</v>
      </c>
      <c r="BQ13" s="86" t="n">
        <f aca="false">$H$13*BQ$7*'EOT by Month'!BQ13</f>
        <v>0</v>
      </c>
      <c r="BR13" s="86" t="n">
        <f aca="false">$H$13*BR$7*'EOT by Month'!BR13</f>
        <v>0</v>
      </c>
      <c r="BS13" s="86" t="n">
        <f aca="false">$H$13*BS$7*'EOT by Month'!BS13</f>
        <v>0</v>
      </c>
      <c r="BT13" s="86" t="n">
        <f aca="false">$H$13*BT$7*'EOT by Month'!BT13</f>
        <v>0</v>
      </c>
      <c r="BU13" s="86" t="n">
        <f aca="false">$H$13*BU$7*'EOT by Month'!BU13</f>
        <v>0</v>
      </c>
      <c r="BV13" s="86" t="n">
        <f aca="false">$H$13*BV$7*'EOT by Month'!BV13</f>
        <v>0</v>
      </c>
      <c r="BW13" s="80"/>
    </row>
    <row r="14" customFormat="false" ht="12.75" hidden="false" customHeight="false" outlineLevel="0" collapsed="false">
      <c r="A14" s="152" t="s">
        <v>116</v>
      </c>
      <c r="B14" s="153" t="s">
        <v>117</v>
      </c>
      <c r="C14" s="82"/>
      <c r="D14" s="83"/>
      <c r="E14" s="154" t="n">
        <v>37925</v>
      </c>
      <c r="F14" s="0" t="s">
        <v>47</v>
      </c>
      <c r="G14" s="84"/>
      <c r="H14" s="122" t="n">
        <v>0.07</v>
      </c>
      <c r="I14" s="82"/>
      <c r="J14" s="86"/>
      <c r="K14" s="62" t="n">
        <v>1022000</v>
      </c>
      <c r="L14" s="86" t="n">
        <f aca="false">$H$14*L$7*'EOT by Month'!L14</f>
        <v>86800</v>
      </c>
      <c r="M14" s="86" t="n">
        <f aca="false">$H$14*M$7*'EOT by Month'!M14</f>
        <v>84000</v>
      </c>
      <c r="N14" s="86" t="n">
        <f aca="false">$H$14*N$7*'EOT by Month'!N14</f>
        <v>86800</v>
      </c>
      <c r="O14" s="86" t="n">
        <f aca="false">$H$14*O$7*'EOT by Month'!O14</f>
        <v>86800</v>
      </c>
      <c r="P14" s="86" t="n">
        <f aca="false">$H$14*P$7*'EOT by Month'!P14</f>
        <v>78400</v>
      </c>
      <c r="Q14" s="86" t="n">
        <f aca="false">$H$14*Q$7*'EOT by Month'!Q14</f>
        <v>86800</v>
      </c>
      <c r="R14" s="86" t="n">
        <f aca="false">$H$14*R$7*'EOT by Month'!R14</f>
        <v>84000</v>
      </c>
      <c r="S14" s="86" t="n">
        <f aca="false">$H$14*S$7*'EOT by Month'!S14</f>
        <v>86800</v>
      </c>
      <c r="T14" s="86" t="n">
        <f aca="false">$H$14*T$7*'EOT by Month'!T14</f>
        <v>84000</v>
      </c>
      <c r="U14" s="86" t="n">
        <f aca="false">$H$14*U$7*'EOT by Month'!U14</f>
        <v>86800</v>
      </c>
      <c r="V14" s="86" t="n">
        <f aca="false">$H$14*V$7*'EOT by Month'!V14</f>
        <v>86800</v>
      </c>
      <c r="W14" s="86" t="n">
        <f aca="false">$H$14*W$7*'EOT by Month'!W14</f>
        <v>84000</v>
      </c>
      <c r="X14" s="86" t="n">
        <f aca="false">$H$14*X$7*'EOT by Month'!X14</f>
        <v>86800</v>
      </c>
      <c r="Y14" s="86" t="n">
        <f aca="false">$H$14*Y$7*'EOT by Month'!Y14</f>
        <v>84000</v>
      </c>
      <c r="Z14" s="86" t="n">
        <f aca="false">$H$14*Z$7*'EOT by Month'!Z14</f>
        <v>86800</v>
      </c>
      <c r="AA14" s="86" t="n">
        <f aca="false">$H$14*AA$7*'EOT by Month'!AA14</f>
        <v>86800</v>
      </c>
      <c r="AB14" s="86" t="n">
        <f aca="false">$H$14*AB$7*'EOT by Month'!AB14</f>
        <v>78400</v>
      </c>
      <c r="AC14" s="86" t="n">
        <f aca="false">$H$14*AC$7*'EOT by Month'!AC14</f>
        <v>86800</v>
      </c>
      <c r="AD14" s="86" t="n">
        <f aca="false">$H$14*AD$7*'EOT by Month'!AD14</f>
        <v>84000</v>
      </c>
      <c r="AE14" s="86" t="n">
        <f aca="false">$H$14*AE$7*'EOT by Month'!AE14</f>
        <v>86800</v>
      </c>
      <c r="AF14" s="86" t="n">
        <f aca="false">$H$14*AF$7*'EOT by Month'!AF14</f>
        <v>84000</v>
      </c>
      <c r="AG14" s="86" t="n">
        <f aca="false">$H$14*AG$7*'EOT by Month'!AG14</f>
        <v>86800</v>
      </c>
      <c r="AH14" s="86" t="n">
        <f aca="false">$H$14*AH$7*'EOT by Month'!AH14</f>
        <v>86800</v>
      </c>
      <c r="AI14" s="86" t="n">
        <f aca="false">$H$14*AI$7*'EOT by Month'!AI14</f>
        <v>84000</v>
      </c>
      <c r="AJ14" s="86" t="n">
        <f aca="false">$H$14*AJ$7*'EOT by Month'!AJ14</f>
        <v>86800</v>
      </c>
      <c r="AK14" s="86" t="n">
        <f aca="false">$H$14*AK$7*'EOT by Month'!AK14</f>
        <v>84000</v>
      </c>
      <c r="AL14" s="86" t="n">
        <f aca="false">$H$14*AL$7*'EOT by Month'!AL14</f>
        <v>86800</v>
      </c>
      <c r="AM14" s="86" t="n">
        <f aca="false">$H$14*AM$7*'EOT by Month'!AM14</f>
        <v>86800</v>
      </c>
      <c r="AN14" s="86" t="n">
        <f aca="false">$H$14*AN$7*'EOT by Month'!AN14</f>
        <v>81200</v>
      </c>
      <c r="AO14" s="86" t="n">
        <f aca="false">$H$14*AO$7*'EOT by Month'!AO14</f>
        <v>86800</v>
      </c>
      <c r="AP14" s="86" t="n">
        <f aca="false">$H$14*AP$7*'EOT by Month'!AP14</f>
        <v>84000</v>
      </c>
      <c r="AQ14" s="86" t="n">
        <f aca="false">$H$14*AQ$7*'EOT by Month'!AQ14</f>
        <v>86800</v>
      </c>
      <c r="AR14" s="86" t="n">
        <f aca="false">$H$14*AR$7*'EOT by Month'!AR14</f>
        <v>84000</v>
      </c>
      <c r="AS14" s="86" t="n">
        <f aca="false">$H$14*AS$7*'EOT by Month'!AS14</f>
        <v>86800</v>
      </c>
      <c r="AT14" s="86" t="n">
        <f aca="false">$H$14*AT$7*'EOT by Month'!AT14</f>
        <v>86800</v>
      </c>
      <c r="AU14" s="86" t="n">
        <f aca="false">$H$14*AU$7*'EOT by Month'!AU14</f>
        <v>84000</v>
      </c>
      <c r="AV14" s="86" t="n">
        <f aca="false">$H$14*AV$7*'EOT by Month'!AV14</f>
        <v>86800</v>
      </c>
      <c r="AW14" s="86" t="n">
        <f aca="false">$H$14*AW$7*'EOT by Month'!AW14</f>
        <v>84000</v>
      </c>
      <c r="AX14" s="86" t="n">
        <f aca="false">$H$14*AX$7*'EOT by Month'!AX14</f>
        <v>86800</v>
      </c>
      <c r="AY14" s="86" t="n">
        <f aca="false">$H$14*AY$7*'EOT by Month'!AY14</f>
        <v>86800</v>
      </c>
      <c r="AZ14" s="86" t="n">
        <f aca="false">$H$14*AZ$7*'EOT by Month'!AZ14</f>
        <v>78400</v>
      </c>
      <c r="BA14" s="86" t="n">
        <f aca="false">$H$14*BA$7*'EOT by Month'!BA14</f>
        <v>86800</v>
      </c>
      <c r="BB14" s="86" t="n">
        <f aca="false">$H$14*BB$7*'EOT by Month'!BB14</f>
        <v>84000</v>
      </c>
      <c r="BC14" s="86" t="n">
        <f aca="false">$H$14*BC$7*'EOT by Month'!BC14</f>
        <v>86800</v>
      </c>
      <c r="BD14" s="86" t="n">
        <f aca="false">$H$14*BD$7*'EOT by Month'!BD14</f>
        <v>84000</v>
      </c>
      <c r="BE14" s="86" t="n">
        <f aca="false">$H$14*BE$7*'EOT by Month'!BE14</f>
        <v>86800</v>
      </c>
      <c r="BF14" s="86" t="n">
        <f aca="false">$H$14*BF$7*'EOT by Month'!BF14</f>
        <v>86800</v>
      </c>
      <c r="BG14" s="86" t="n">
        <f aca="false">$H$14*BG$7*'EOT by Month'!BG14</f>
        <v>84000</v>
      </c>
      <c r="BH14" s="86" t="n">
        <f aca="false">$H$14*BH$7*'EOT by Month'!BH14</f>
        <v>86800</v>
      </c>
      <c r="BI14" s="86" t="n">
        <f aca="false">$H$14*BI$7*'EOT by Month'!BI14</f>
        <v>0</v>
      </c>
      <c r="BJ14" s="86" t="n">
        <f aca="false">$H$14*BJ$7*'EOT by Month'!BJ14</f>
        <v>0</v>
      </c>
      <c r="BK14" s="86" t="n">
        <f aca="false">$H$14*BK$7*'EOT by Month'!BK14</f>
        <v>0</v>
      </c>
      <c r="BL14" s="86" t="n">
        <f aca="false">$H$14*BL$7*'EOT by Month'!BL14</f>
        <v>0</v>
      </c>
      <c r="BM14" s="86" t="n">
        <f aca="false">$H$14*BM$7*'EOT by Month'!BM14</f>
        <v>0</v>
      </c>
      <c r="BN14" s="86" t="n">
        <f aca="false">$H$14*BN$7*'EOT by Month'!BN14</f>
        <v>0</v>
      </c>
      <c r="BO14" s="86" t="n">
        <f aca="false">$H$14*BO$7*'EOT by Month'!BO14</f>
        <v>0</v>
      </c>
      <c r="BP14" s="86" t="n">
        <f aca="false">$H$14*BP$7*'EOT by Month'!BP14</f>
        <v>0</v>
      </c>
      <c r="BQ14" s="86" t="n">
        <f aca="false">$H$14*BQ$7*'EOT by Month'!BQ14</f>
        <v>0</v>
      </c>
      <c r="BR14" s="86" t="n">
        <f aca="false">$H$14*BR$7*'EOT by Month'!BR14</f>
        <v>0</v>
      </c>
      <c r="BS14" s="86" t="n">
        <f aca="false">$H$14*BS$7*'EOT by Month'!BS14</f>
        <v>0</v>
      </c>
      <c r="BT14" s="86" t="n">
        <f aca="false">$H$14*BT$7*'EOT by Month'!BT14</f>
        <v>0</v>
      </c>
      <c r="BU14" s="86" t="n">
        <f aca="false">$H$14*BU$7*'EOT by Month'!BU14</f>
        <v>0</v>
      </c>
      <c r="BV14" s="86" t="n">
        <f aca="false">$H$14*BV$7*'EOT by Month'!BV14</f>
        <v>0</v>
      </c>
      <c r="BW14" s="80"/>
    </row>
    <row r="15" customFormat="false" ht="12.75" hidden="false" customHeight="false" outlineLevel="0" collapsed="false">
      <c r="A15" s="152" t="n">
        <v>26740</v>
      </c>
      <c r="B15" s="153" t="s">
        <v>118</v>
      </c>
      <c r="C15" s="82"/>
      <c r="D15" s="83"/>
      <c r="E15" s="154" t="n">
        <v>39113</v>
      </c>
      <c r="G15" s="84"/>
      <c r="H15" s="122" t="n">
        <v>0.05</v>
      </c>
      <c r="I15" s="82"/>
      <c r="J15" s="86"/>
      <c r="K15" s="62" t="n">
        <v>146000</v>
      </c>
      <c r="L15" s="86" t="n">
        <f aca="false">$H$15*L$7*'EOT by Month'!L15</f>
        <v>12400</v>
      </c>
      <c r="M15" s="86" t="n">
        <f aca="false">$H$15*M$7*'EOT by Month'!M15</f>
        <v>12000</v>
      </c>
      <c r="N15" s="86" t="n">
        <f aca="false">$H$15*N$7*'EOT by Month'!N15</f>
        <v>12400</v>
      </c>
      <c r="O15" s="86" t="n">
        <f aca="false">$H$15*O$7*'EOT by Month'!O15</f>
        <v>12400</v>
      </c>
      <c r="P15" s="86" t="n">
        <f aca="false">$H$15*P$7*'EOT by Month'!P15</f>
        <v>11200</v>
      </c>
      <c r="Q15" s="86" t="n">
        <f aca="false">$H$15*Q$7*'EOT by Month'!Q15</f>
        <v>12400</v>
      </c>
      <c r="R15" s="86" t="n">
        <f aca="false">$H$15*R$7*'EOT by Month'!R15</f>
        <v>12000</v>
      </c>
      <c r="S15" s="86" t="n">
        <f aca="false">$H$15*S$7*'EOT by Month'!S15</f>
        <v>12400</v>
      </c>
      <c r="T15" s="86" t="n">
        <f aca="false">$H$15*T$7*'EOT by Month'!T15</f>
        <v>12000</v>
      </c>
      <c r="U15" s="86" t="n">
        <f aca="false">$H$15*U$7*'EOT by Month'!U15</f>
        <v>12400</v>
      </c>
      <c r="V15" s="86" t="n">
        <f aca="false">$H$15*V$7*'EOT by Month'!V15</f>
        <v>12400</v>
      </c>
      <c r="W15" s="86" t="n">
        <f aca="false">$H$15*W$7*'EOT by Month'!W15</f>
        <v>12000</v>
      </c>
      <c r="X15" s="86" t="n">
        <f aca="false">$H$15*X$7*'EOT by Month'!X15</f>
        <v>12400</v>
      </c>
      <c r="Y15" s="86" t="n">
        <f aca="false">$H$15*Y$7*'EOT by Month'!Y15</f>
        <v>12000</v>
      </c>
      <c r="Z15" s="86" t="n">
        <f aca="false">$H$15*Z$7*'EOT by Month'!Z15</f>
        <v>12400</v>
      </c>
      <c r="AA15" s="86" t="n">
        <f aca="false">$H$15*AA$7*'EOT by Month'!AA15</f>
        <v>12400</v>
      </c>
      <c r="AB15" s="86" t="n">
        <f aca="false">$H$15*AB$7*'EOT by Month'!AB15</f>
        <v>11200</v>
      </c>
      <c r="AC15" s="86" t="n">
        <f aca="false">$H$15*AC$7*'EOT by Month'!AC15</f>
        <v>12400</v>
      </c>
      <c r="AD15" s="86" t="n">
        <f aca="false">$H$15*AD$7*'EOT by Month'!AD15</f>
        <v>12000</v>
      </c>
      <c r="AE15" s="86" t="n">
        <f aca="false">$H$15*AE$7*'EOT by Month'!AE15</f>
        <v>12400</v>
      </c>
      <c r="AF15" s="86" t="n">
        <f aca="false">$H$15*AF$7*'EOT by Month'!AF15</f>
        <v>12000</v>
      </c>
      <c r="AG15" s="86" t="n">
        <f aca="false">$H$15*AG$7*'EOT by Month'!AG15</f>
        <v>12400</v>
      </c>
      <c r="AH15" s="86" t="n">
        <f aca="false">$H$15*AH$7*'EOT by Month'!AH15</f>
        <v>12400</v>
      </c>
      <c r="AI15" s="86" t="n">
        <f aca="false">$H$15*AI$7*'EOT by Month'!AI15</f>
        <v>12000</v>
      </c>
      <c r="AJ15" s="86" t="n">
        <f aca="false">$H$15*AJ$7*'EOT by Month'!AJ15</f>
        <v>12400</v>
      </c>
      <c r="AK15" s="86" t="n">
        <f aca="false">$H$15*AK$7*'EOT by Month'!AK15</f>
        <v>12000</v>
      </c>
      <c r="AL15" s="86" t="n">
        <f aca="false">$H$15*AL$7*'EOT by Month'!AL15</f>
        <v>12400</v>
      </c>
      <c r="AM15" s="86" t="n">
        <f aca="false">$H$15*AM$7*'EOT by Month'!AM15</f>
        <v>12400</v>
      </c>
      <c r="AN15" s="86" t="n">
        <f aca="false">$H$15*AN$7*'EOT by Month'!AN15</f>
        <v>11600</v>
      </c>
      <c r="AO15" s="86" t="n">
        <f aca="false">$H$15*AO$7*'EOT by Month'!AO15</f>
        <v>12400</v>
      </c>
      <c r="AP15" s="86" t="n">
        <f aca="false">$H$15*AP$7*'EOT by Month'!AP15</f>
        <v>12000</v>
      </c>
      <c r="AQ15" s="86" t="n">
        <f aca="false">$H$15*AQ$7*'EOT by Month'!AQ15</f>
        <v>12400</v>
      </c>
      <c r="AR15" s="86" t="n">
        <f aca="false">$H$15*AR$7*'EOT by Month'!AR15</f>
        <v>12000</v>
      </c>
      <c r="AS15" s="86" t="n">
        <f aca="false">$H$15*AS$7*'EOT by Month'!AS15</f>
        <v>12400</v>
      </c>
      <c r="AT15" s="86" t="n">
        <f aca="false">$H$15*AT$7*'EOT by Month'!AT15</f>
        <v>12400</v>
      </c>
      <c r="AU15" s="86" t="n">
        <f aca="false">$H$15*AU$7*'EOT by Month'!AU15</f>
        <v>12000</v>
      </c>
      <c r="AV15" s="86" t="n">
        <f aca="false">$H$15*AV$7*'EOT by Month'!AV15</f>
        <v>12400</v>
      </c>
      <c r="AW15" s="86" t="n">
        <f aca="false">$H$15*AW$7*'EOT by Month'!AW15</f>
        <v>12000</v>
      </c>
      <c r="AX15" s="86" t="n">
        <f aca="false">$H$15*AX$7*'EOT by Month'!AX15</f>
        <v>12400</v>
      </c>
      <c r="AY15" s="86" t="n">
        <f aca="false">$H$15*AY$7*'EOT by Month'!AY15</f>
        <v>12400</v>
      </c>
      <c r="AZ15" s="86" t="n">
        <f aca="false">$H$15*AZ$7*'EOT by Month'!AZ15</f>
        <v>11200</v>
      </c>
      <c r="BA15" s="86" t="n">
        <f aca="false">$H$15*BA$7*'EOT by Month'!BA15</f>
        <v>12400</v>
      </c>
      <c r="BB15" s="86" t="n">
        <f aca="false">$H$15*BB$7*'EOT by Month'!BB15</f>
        <v>12000</v>
      </c>
      <c r="BC15" s="86" t="n">
        <f aca="false">$H$15*BC$7*'EOT by Month'!BC15</f>
        <v>12400</v>
      </c>
      <c r="BD15" s="86" t="n">
        <f aca="false">$H$15*BD$7*'EOT by Month'!BD15</f>
        <v>12000</v>
      </c>
      <c r="BE15" s="86" t="n">
        <f aca="false">$H$15*BE$7*'EOT by Month'!BE15</f>
        <v>12400</v>
      </c>
      <c r="BF15" s="86" t="n">
        <f aca="false">$H$15*BF$7*'EOT by Month'!BF15</f>
        <v>12400</v>
      </c>
      <c r="BG15" s="86" t="n">
        <f aca="false">$H$15*BG$7*'EOT by Month'!BG15</f>
        <v>12000</v>
      </c>
      <c r="BH15" s="86" t="n">
        <f aca="false">$H$15*BH$7*'EOT by Month'!BH15</f>
        <v>12400</v>
      </c>
      <c r="BI15" s="86" t="n">
        <f aca="false">$H$15*BI$7*'EOT by Month'!BI15</f>
        <v>12000</v>
      </c>
      <c r="BJ15" s="86" t="n">
        <f aca="false">$H$15*BJ$7*'EOT by Month'!BJ15</f>
        <v>12400</v>
      </c>
      <c r="BK15" s="86" t="n">
        <f aca="false">$H$15*BK$7*'EOT by Month'!BK15</f>
        <v>12400</v>
      </c>
      <c r="BL15" s="86" t="n">
        <f aca="false">$H$15*BL$7*'EOT by Month'!BL15</f>
        <v>11200</v>
      </c>
      <c r="BM15" s="86" t="n">
        <f aca="false">$H$15*BM$7*'EOT by Month'!BM15</f>
        <v>12400</v>
      </c>
      <c r="BN15" s="86" t="n">
        <f aca="false">$H$15*BN$7*'EOT by Month'!BN15</f>
        <v>12000</v>
      </c>
      <c r="BO15" s="86" t="n">
        <f aca="false">$H$15*BO$7*'EOT by Month'!BO15</f>
        <v>12400</v>
      </c>
      <c r="BP15" s="86" t="n">
        <f aca="false">$H$15*BP$7*'EOT by Month'!BP15</f>
        <v>12000</v>
      </c>
      <c r="BQ15" s="86" t="n">
        <f aca="false">$H$15*BQ$7*'EOT by Month'!BQ15</f>
        <v>12400</v>
      </c>
      <c r="BR15" s="86" t="n">
        <f aca="false">$H$15*BR$7*'EOT by Month'!BR15</f>
        <v>12400</v>
      </c>
      <c r="BS15" s="86" t="n">
        <f aca="false">$H$15*BS$7*'EOT by Month'!BS15</f>
        <v>12000</v>
      </c>
      <c r="BT15" s="86" t="n">
        <f aca="false">$H$15*BT$7*'EOT by Month'!BT15</f>
        <v>12400</v>
      </c>
      <c r="BU15" s="86" t="n">
        <f aca="false">$H$15*BU$7*'EOT by Month'!BU15</f>
        <v>12000</v>
      </c>
      <c r="BV15" s="86" t="n">
        <f aca="false">$H$15*BV$7*'EOT by Month'!BV15</f>
        <v>12400</v>
      </c>
      <c r="BW15" s="86" t="n">
        <v>8000</v>
      </c>
      <c r="BX15" s="86" t="n">
        <v>8000</v>
      </c>
      <c r="BY15" s="86" t="n">
        <v>8000</v>
      </c>
      <c r="BZ15" s="86" t="n">
        <v>8000</v>
      </c>
      <c r="CA15" s="86" t="n">
        <v>8000</v>
      </c>
      <c r="CB15" s="86" t="n">
        <v>8000</v>
      </c>
      <c r="CC15" s="86" t="n">
        <v>8000</v>
      </c>
      <c r="CD15" s="86" t="n">
        <v>8000</v>
      </c>
      <c r="CE15" s="86" t="n">
        <v>8000</v>
      </c>
      <c r="CF15" s="86" t="n">
        <v>8000</v>
      </c>
      <c r="CG15" s="86" t="n">
        <v>8000</v>
      </c>
      <c r="CH15" s="86" t="n">
        <v>8000</v>
      </c>
      <c r="CI15" s="86" t="n">
        <v>8000</v>
      </c>
      <c r="CJ15" s="86" t="n">
        <v>8000</v>
      </c>
      <c r="CK15" s="86" t="n">
        <v>8000</v>
      </c>
      <c r="CL15" s="86" t="n">
        <v>8000</v>
      </c>
      <c r="CM15" s="86" t="n">
        <v>8000</v>
      </c>
      <c r="CN15" s="86" t="n">
        <v>8000</v>
      </c>
      <c r="CO15" s="86" t="n">
        <v>8000</v>
      </c>
      <c r="CP15" s="86" t="n">
        <v>8000</v>
      </c>
      <c r="CQ15" s="86" t="n">
        <v>8000</v>
      </c>
      <c r="CR15" s="86" t="n">
        <v>8000</v>
      </c>
      <c r="CS15" s="86" t="n">
        <v>8000</v>
      </c>
      <c r="CT15" s="86" t="n">
        <v>8000</v>
      </c>
      <c r="CU15" s="86" t="n">
        <v>8000</v>
      </c>
      <c r="CV15" s="86" t="n">
        <v>8000</v>
      </c>
      <c r="CW15" s="86" t="n">
        <v>8000</v>
      </c>
      <c r="CX15" s="86" t="n">
        <v>8000</v>
      </c>
      <c r="CY15" s="86" t="n">
        <v>8000</v>
      </c>
      <c r="CZ15" s="86" t="n">
        <v>8000</v>
      </c>
      <c r="DA15" s="86" t="n">
        <v>8000</v>
      </c>
      <c r="DB15" s="86" t="n">
        <v>8000</v>
      </c>
      <c r="DC15" s="86" t="n">
        <v>8000</v>
      </c>
      <c r="DD15" s="86" t="n">
        <v>8000</v>
      </c>
      <c r="DE15" s="86" t="n">
        <v>8000</v>
      </c>
      <c r="DF15" s="86" t="n">
        <v>8000</v>
      </c>
      <c r="DG15" s="86" t="n">
        <v>8000</v>
      </c>
      <c r="DH15" s="86" t="n">
        <v>8000</v>
      </c>
      <c r="DI15" s="86" t="n">
        <v>8000</v>
      </c>
      <c r="DJ15" s="86" t="n">
        <v>8000</v>
      </c>
      <c r="DK15" s="86" t="n">
        <v>8000</v>
      </c>
      <c r="DL15" s="86" t="n">
        <v>8000</v>
      </c>
      <c r="DM15" s="86" t="n">
        <v>8000</v>
      </c>
      <c r="DN15" s="86" t="n">
        <v>8000</v>
      </c>
      <c r="DO15" s="86" t="n">
        <v>8000</v>
      </c>
      <c r="DP15" s="86" t="n">
        <v>8000</v>
      </c>
      <c r="DQ15" s="86" t="n">
        <v>8000</v>
      </c>
      <c r="DR15" s="86" t="n">
        <v>8000</v>
      </c>
    </row>
    <row r="16" customFormat="false" ht="12.75" hidden="false" customHeight="false" outlineLevel="0" collapsed="false">
      <c r="A16" s="152" t="n">
        <v>27104</v>
      </c>
      <c r="B16" s="153" t="s">
        <v>119</v>
      </c>
      <c r="C16" s="82"/>
      <c r="D16" s="83"/>
      <c r="E16" s="154" t="n">
        <v>38383</v>
      </c>
      <c r="G16" s="84"/>
      <c r="H16" s="122" t="n">
        <v>0.05</v>
      </c>
      <c r="I16" s="82"/>
      <c r="J16" s="86"/>
      <c r="K16" s="62" t="n">
        <v>131196</v>
      </c>
      <c r="L16" s="86" t="n">
        <f aca="false">$H$16*L$7*'EOT by Month'!L16</f>
        <v>11142.64</v>
      </c>
      <c r="M16" s="86" t="n">
        <f aca="false">$H$16*M$7*'EOT by Month'!M16</f>
        <v>10783.2</v>
      </c>
      <c r="N16" s="86" t="n">
        <f aca="false">$H$16*N$7*'EOT by Month'!N16</f>
        <v>11142.64</v>
      </c>
      <c r="O16" s="86" t="n">
        <f aca="false">$H$16*O$7*'EOT by Month'!O16</f>
        <v>11142.64</v>
      </c>
      <c r="P16" s="86" t="n">
        <f aca="false">$H$16*P$7*'EOT by Month'!P16</f>
        <v>10064.32</v>
      </c>
      <c r="Q16" s="86" t="n">
        <f aca="false">$H$16*Q$7*'EOT by Month'!Q16</f>
        <v>11142.64</v>
      </c>
      <c r="R16" s="86" t="n">
        <f aca="false">$H$16*R$7*'EOT by Month'!R16</f>
        <v>10783.2</v>
      </c>
      <c r="S16" s="86" t="n">
        <f aca="false">$H$16*S$7*'EOT by Month'!S16</f>
        <v>11142.64</v>
      </c>
      <c r="T16" s="86" t="n">
        <f aca="false">$H$16*T$7*'EOT by Month'!T16</f>
        <v>10783.2</v>
      </c>
      <c r="U16" s="86" t="n">
        <f aca="false">$H$16*U$7*'EOT by Month'!U16</f>
        <v>11142.64</v>
      </c>
      <c r="V16" s="86" t="n">
        <f aca="false">$H$16*V$7*'EOT by Month'!V16</f>
        <v>11142.64</v>
      </c>
      <c r="W16" s="86" t="n">
        <f aca="false">$H$16*W$7*'EOT by Month'!W16</f>
        <v>10783.2</v>
      </c>
      <c r="X16" s="86" t="n">
        <f aca="false">$H$16*X$7*'EOT by Month'!X16</f>
        <v>11142.64</v>
      </c>
      <c r="Y16" s="86" t="n">
        <f aca="false">$H$16*Y$7*'EOT by Month'!Y16</f>
        <v>10783.2</v>
      </c>
      <c r="Z16" s="86" t="n">
        <f aca="false">$H$16*Z$7*'EOT by Month'!Z16</f>
        <v>11142.64</v>
      </c>
      <c r="AA16" s="86" t="n">
        <f aca="false">$H$16*AA$7*'EOT by Month'!AA16</f>
        <v>11142.64</v>
      </c>
      <c r="AB16" s="86" t="n">
        <f aca="false">$H$16*AB$7*'EOT by Month'!AB16</f>
        <v>10064.32</v>
      </c>
      <c r="AC16" s="86" t="n">
        <f aca="false">$H$16*AC$7*'EOT by Month'!AC16</f>
        <v>11142.64</v>
      </c>
      <c r="AD16" s="86" t="n">
        <f aca="false">$H$16*AD$7*'EOT by Month'!AD16</f>
        <v>10783.2</v>
      </c>
      <c r="AE16" s="86" t="n">
        <f aca="false">$H$16*AE$7*'EOT by Month'!AE16</f>
        <v>11142.64</v>
      </c>
      <c r="AF16" s="86" t="n">
        <f aca="false">$H$16*AF$7*'EOT by Month'!AF16</f>
        <v>10783.2</v>
      </c>
      <c r="AG16" s="86" t="n">
        <f aca="false">$H$16*AG$7*'EOT by Month'!AG16</f>
        <v>11142.64</v>
      </c>
      <c r="AH16" s="86" t="n">
        <f aca="false">$H$16*AH$7*'EOT by Month'!AH16</f>
        <v>11142.64</v>
      </c>
      <c r="AI16" s="86" t="n">
        <f aca="false">$H$16*AI$7*'EOT by Month'!AI16</f>
        <v>10783.2</v>
      </c>
      <c r="AJ16" s="86" t="n">
        <f aca="false">$H$16*AJ$7*'EOT by Month'!AJ16</f>
        <v>11142.64</v>
      </c>
      <c r="AK16" s="86" t="n">
        <f aca="false">$H$16*AK$7*'EOT by Month'!AK16</f>
        <v>10783.2</v>
      </c>
      <c r="AL16" s="86" t="n">
        <f aca="false">$H$16*AL$7*'EOT by Month'!AL16</f>
        <v>11142.64</v>
      </c>
      <c r="AM16" s="86" t="n">
        <f aca="false">$H$16*AM$7*'EOT by Month'!AM16</f>
        <v>11142.64</v>
      </c>
      <c r="AN16" s="86" t="n">
        <f aca="false">$H$16*AN$7*'EOT by Month'!AN16</f>
        <v>10423.76</v>
      </c>
      <c r="AO16" s="86" t="n">
        <f aca="false">$H$16*AO$7*'EOT by Month'!AO16</f>
        <v>11142.64</v>
      </c>
      <c r="AP16" s="86" t="n">
        <f aca="false">$H$16*AP$7*'EOT by Month'!AP16</f>
        <v>10783.2</v>
      </c>
      <c r="AQ16" s="86" t="n">
        <f aca="false">$H$16*AQ$7*'EOT by Month'!AQ16</f>
        <v>11142.64</v>
      </c>
      <c r="AR16" s="86" t="n">
        <f aca="false">$H$16*AR$7*'EOT by Month'!AR16</f>
        <v>10783.2</v>
      </c>
      <c r="AS16" s="86" t="n">
        <f aca="false">$H$16*AS$7*'EOT by Month'!AS16</f>
        <v>11142.64</v>
      </c>
      <c r="AT16" s="86" t="n">
        <f aca="false">$H$16*AT$7*'EOT by Month'!AT16</f>
        <v>11142.64</v>
      </c>
      <c r="AU16" s="86" t="n">
        <f aca="false">$H$16*AU$7*'EOT by Month'!AU16</f>
        <v>10783.2</v>
      </c>
      <c r="AV16" s="86" t="n">
        <f aca="false">$H$16*AV$7*'EOT by Month'!AV16</f>
        <v>11142.64</v>
      </c>
      <c r="AW16" s="86" t="n">
        <f aca="false">$H$16*AW$7*'EOT by Month'!AW16</f>
        <v>10783.2</v>
      </c>
      <c r="AX16" s="86" t="n">
        <f aca="false">$H$16*AX$7*'EOT by Month'!AX16</f>
        <v>11142.64</v>
      </c>
      <c r="AY16" s="86" t="n">
        <f aca="false">$H$16*AY$7*'EOT by Month'!AY16</f>
        <v>11142.64</v>
      </c>
      <c r="AZ16" s="86" t="n">
        <f aca="false">$H$16*AZ$7*'EOT by Month'!AZ16</f>
        <v>10064.32</v>
      </c>
      <c r="BA16" s="86" t="n">
        <f aca="false">$H$16*BA$7*'EOT by Month'!BA16</f>
        <v>11142.64</v>
      </c>
      <c r="BB16" s="86" t="n">
        <f aca="false">$H$16*BB$7*'EOT by Month'!BB16</f>
        <v>10783.2</v>
      </c>
      <c r="BC16" s="86" t="n">
        <f aca="false">$H$16*BC$7*'EOT by Month'!BC16</f>
        <v>11142.64</v>
      </c>
      <c r="BD16" s="86" t="n">
        <f aca="false">$H$16*BD$7*'EOT by Month'!BD16</f>
        <v>10783.2</v>
      </c>
      <c r="BE16" s="86" t="n">
        <f aca="false">$H$16*BE$7*'EOT by Month'!BE16</f>
        <v>11142.64</v>
      </c>
      <c r="BF16" s="86" t="n">
        <f aca="false">$H$16*BF$7*'EOT by Month'!BF16</f>
        <v>11142.64</v>
      </c>
      <c r="BG16" s="86" t="n">
        <f aca="false">$H$16*BG$7*'EOT by Month'!BG16</f>
        <v>10783.2</v>
      </c>
      <c r="BH16" s="86" t="n">
        <f aca="false">$H$16*BH$7*'EOT by Month'!BH16</f>
        <v>11142.64</v>
      </c>
      <c r="BI16" s="86" t="n">
        <f aca="false">$H$16*BI$7*'EOT by Month'!BI16</f>
        <v>10783.2</v>
      </c>
      <c r="BJ16" s="86" t="n">
        <f aca="false">$H$16*BJ$7*'EOT by Month'!BJ16</f>
        <v>11142.64</v>
      </c>
      <c r="BK16" s="86" t="n">
        <f aca="false">$H$16*BK$7*'EOT by Month'!BK16</f>
        <v>11142.64</v>
      </c>
      <c r="BL16" s="86" t="n">
        <f aca="false">$H$16*BL$7*'EOT by Month'!BL16</f>
        <v>10064.32</v>
      </c>
      <c r="BM16" s="86" t="n">
        <f aca="false">$H$16*BM$7*'EOT by Month'!BM16</f>
        <v>11142.64</v>
      </c>
      <c r="BN16" s="86" t="n">
        <f aca="false">$H$16*BN$7*'EOT by Month'!BN16</f>
        <v>10783.2</v>
      </c>
      <c r="BO16" s="86" t="n">
        <f aca="false">$H$16*BO$7*'EOT by Month'!BO16</f>
        <v>11142.64</v>
      </c>
      <c r="BP16" s="86" t="n">
        <f aca="false">$H$16*BP$7*'EOT by Month'!BP16</f>
        <v>10783.2</v>
      </c>
      <c r="BQ16" s="86" t="n">
        <f aca="false">$H$16*BQ$7*'EOT by Month'!BQ16</f>
        <v>11142.64</v>
      </c>
      <c r="BR16" s="86" t="n">
        <f aca="false">$H$16*BR$7*'EOT by Month'!BR16</f>
        <v>11142.64</v>
      </c>
      <c r="BS16" s="86" t="n">
        <f aca="false">$H$16*BS$7*'EOT by Month'!BS16</f>
        <v>10783.2</v>
      </c>
      <c r="BT16" s="86" t="n">
        <f aca="false">$H$16*BT$7*'EOT by Month'!BT16</f>
        <v>11142.64</v>
      </c>
      <c r="BU16" s="86" t="n">
        <f aca="false">$H$16*BU$7*'EOT by Month'!BU16</f>
        <v>10783.2</v>
      </c>
      <c r="BV16" s="86" t="n">
        <f aca="false">$H$16*BV$7*'EOT by Month'!BV16</f>
        <v>11142.64</v>
      </c>
      <c r="BW16" s="88" t="n">
        <v>7188.8</v>
      </c>
      <c r="BX16" s="88" t="n">
        <v>7188.8</v>
      </c>
      <c r="BY16" s="88" t="n">
        <v>7188.8</v>
      </c>
      <c r="BZ16" s="88" t="n">
        <v>7188.8</v>
      </c>
      <c r="CA16" s="88" t="n">
        <v>7188.8</v>
      </c>
      <c r="CB16" s="88" t="n">
        <v>7188.8</v>
      </c>
      <c r="CC16" s="88" t="n">
        <v>7188.8</v>
      </c>
      <c r="CD16" s="88" t="n">
        <v>7188.8</v>
      </c>
      <c r="CE16" s="88" t="n">
        <v>7188.8</v>
      </c>
      <c r="CF16" s="88" t="n">
        <v>7188.8</v>
      </c>
      <c r="CG16" s="88" t="n">
        <v>7188.8</v>
      </c>
      <c r="CH16" s="88" t="n">
        <v>7188.8</v>
      </c>
      <c r="CI16" s="88" t="n">
        <v>7188.8</v>
      </c>
      <c r="CJ16" s="88" t="n">
        <v>7188.8</v>
      </c>
      <c r="CK16" s="88" t="n">
        <v>7188.8</v>
      </c>
      <c r="CL16" s="88" t="n">
        <v>7188.8</v>
      </c>
      <c r="CM16" s="88" t="n">
        <v>7188.8</v>
      </c>
      <c r="CN16" s="88" t="n">
        <v>7188.8</v>
      </c>
      <c r="CO16" s="88" t="n">
        <v>7188.8</v>
      </c>
      <c r="CP16" s="88" t="n">
        <v>7188.8</v>
      </c>
      <c r="CQ16" s="88" t="n">
        <v>7188.8</v>
      </c>
      <c r="CR16" s="88" t="n">
        <v>7188.8</v>
      </c>
      <c r="CS16" s="88" t="n">
        <v>7188.8</v>
      </c>
      <c r="CT16" s="88" t="n">
        <v>7188.8</v>
      </c>
      <c r="CU16" s="88" t="n">
        <v>7188.8</v>
      </c>
      <c r="CV16" s="88" t="n">
        <v>7188.8</v>
      </c>
      <c r="CW16" s="88" t="n">
        <v>7188.8</v>
      </c>
      <c r="CX16" s="88" t="n">
        <v>7188.8</v>
      </c>
      <c r="CY16" s="88" t="n">
        <v>7188.8</v>
      </c>
      <c r="CZ16" s="88" t="n">
        <v>7188.8</v>
      </c>
      <c r="DA16" s="88" t="n">
        <v>7188.8</v>
      </c>
      <c r="DB16" s="88" t="n">
        <v>7188.8</v>
      </c>
      <c r="DC16" s="88" t="n">
        <v>7188.8</v>
      </c>
      <c r="DD16" s="88" t="n">
        <v>7188.8</v>
      </c>
      <c r="DE16" s="88" t="n">
        <v>7188.8</v>
      </c>
      <c r="DF16" s="88" t="n">
        <v>7188.8</v>
      </c>
      <c r="DG16" s="88" t="n">
        <v>7188.8</v>
      </c>
      <c r="DH16" s="88" t="n">
        <v>7188.8</v>
      </c>
      <c r="DI16" s="88" t="n">
        <v>7188.8</v>
      </c>
      <c r="DJ16" s="88" t="n">
        <v>7188.8</v>
      </c>
      <c r="DK16" s="88" t="n">
        <v>7188.8</v>
      </c>
      <c r="DL16" s="88" t="n">
        <v>7188.8</v>
      </c>
      <c r="DM16" s="88" t="n">
        <v>7188.8</v>
      </c>
      <c r="DN16" s="88" t="n">
        <v>7188.8</v>
      </c>
      <c r="DO16" s="88" t="n">
        <v>7188.8</v>
      </c>
      <c r="DP16" s="88" t="n">
        <v>7188.8</v>
      </c>
      <c r="DQ16" s="88" t="n">
        <v>7188.8</v>
      </c>
      <c r="DR16" s="88" t="n">
        <v>7188.8</v>
      </c>
    </row>
    <row r="17" customFormat="false" ht="12.75" hidden="false" customHeight="false" outlineLevel="0" collapsed="false">
      <c r="A17" s="152" t="n">
        <v>27161</v>
      </c>
      <c r="B17" s="153" t="s">
        <v>120</v>
      </c>
      <c r="C17" s="82"/>
      <c r="D17" s="83"/>
      <c r="E17" s="154" t="n">
        <v>37711</v>
      </c>
      <c r="G17" s="84"/>
      <c r="H17" s="122" t="n">
        <v>0.025</v>
      </c>
      <c r="I17" s="82"/>
      <c r="J17" s="86"/>
      <c r="K17" s="62" t="n">
        <v>3650000</v>
      </c>
      <c r="L17" s="86" t="n">
        <f aca="false">$H$17*L$7*'EOT by Month'!L17</f>
        <v>310000</v>
      </c>
      <c r="M17" s="86" t="n">
        <f aca="false">$H$17*M$7*'EOT by Month'!M17</f>
        <v>300000</v>
      </c>
      <c r="N17" s="86" t="n">
        <f aca="false">$H$17*N$7*'EOT by Month'!N17</f>
        <v>310000</v>
      </c>
      <c r="O17" s="86" t="n">
        <f aca="false">$H$17*O$7*'EOT by Month'!O17</f>
        <v>310000</v>
      </c>
      <c r="P17" s="86" t="n">
        <f aca="false">$H$17*P$7*'EOT by Month'!P17</f>
        <v>280000</v>
      </c>
      <c r="Q17" s="86" t="n">
        <f aca="false">$H$17*Q$7*'EOT by Month'!Q17</f>
        <v>310000</v>
      </c>
      <c r="R17" s="86" t="n">
        <f aca="false">$H$17*R$7*'EOT by Month'!R17</f>
        <v>300000</v>
      </c>
      <c r="S17" s="86" t="n">
        <f aca="false">$H$17*S$7*'EOT by Month'!S17</f>
        <v>310000</v>
      </c>
      <c r="T17" s="86" t="n">
        <f aca="false">$H$17*T$7*'EOT by Month'!T17</f>
        <v>300000</v>
      </c>
      <c r="U17" s="86" t="n">
        <f aca="false">$H$17*U$7*'EOT by Month'!U17</f>
        <v>310000</v>
      </c>
      <c r="V17" s="86" t="n">
        <f aca="false">$H$17*V$7*'EOT by Month'!V17</f>
        <v>310000</v>
      </c>
      <c r="W17" s="86" t="n">
        <f aca="false">$H$17*W$7*'EOT by Month'!W17</f>
        <v>300000</v>
      </c>
      <c r="X17" s="86" t="n">
        <f aca="false">$H$17*X$7*'EOT by Month'!X17</f>
        <v>310000</v>
      </c>
      <c r="Y17" s="86" t="n">
        <f aca="false">$H$17*Y$7*'EOT by Month'!Y17</f>
        <v>300000</v>
      </c>
      <c r="Z17" s="86" t="n">
        <f aca="false">$H$17*Z$7*'EOT by Month'!Z17</f>
        <v>310000</v>
      </c>
      <c r="AA17" s="86" t="n">
        <f aca="false">$H$17*AA$7*'EOT by Month'!AA17</f>
        <v>310000</v>
      </c>
      <c r="AB17" s="86" t="n">
        <f aca="false">$H$17*AB$7*'EOT by Month'!AB17</f>
        <v>280000</v>
      </c>
      <c r="AC17" s="86" t="n">
        <f aca="false">$H$17*AC$7*'EOT by Month'!AC17</f>
        <v>310000</v>
      </c>
      <c r="AD17" s="86" t="n">
        <f aca="false">$H$17*AD$7*'EOT by Month'!AD17</f>
        <v>300000</v>
      </c>
      <c r="AE17" s="86" t="n">
        <f aca="false">$H$17*AE$7*'EOT by Month'!AE17</f>
        <v>310000</v>
      </c>
      <c r="AF17" s="86" t="n">
        <f aca="false">$H$17*AF$7*'EOT by Month'!AF17</f>
        <v>300000</v>
      </c>
      <c r="AG17" s="86" t="n">
        <f aca="false">$H$17*AG$7*'EOT by Month'!AG17</f>
        <v>310000</v>
      </c>
      <c r="AH17" s="86" t="n">
        <f aca="false">$H$17*AH$7*'EOT by Month'!AH17</f>
        <v>310000</v>
      </c>
      <c r="AI17" s="86" t="n">
        <f aca="false">$H$17*AI$7*'EOT by Month'!AI17</f>
        <v>300000</v>
      </c>
      <c r="AJ17" s="86" t="n">
        <f aca="false">$H$17*AJ$7*'EOT by Month'!AJ17</f>
        <v>310000</v>
      </c>
      <c r="AK17" s="86" t="n">
        <f aca="false">$H$17*AK$7*'EOT by Month'!AK17</f>
        <v>300000</v>
      </c>
      <c r="AL17" s="86" t="n">
        <f aca="false">$H$17*AL$7*'EOT by Month'!AL17</f>
        <v>310000</v>
      </c>
      <c r="AM17" s="86" t="n">
        <f aca="false">$H$17*AM$7*'EOT by Month'!AM17</f>
        <v>310000</v>
      </c>
      <c r="AN17" s="86" t="n">
        <f aca="false">$H$17*AN$7*'EOT by Month'!AN17</f>
        <v>290000</v>
      </c>
      <c r="AO17" s="86" t="n">
        <f aca="false">$H$17*AO$7*'EOT by Month'!AO17</f>
        <v>310000</v>
      </c>
      <c r="AP17" s="86" t="n">
        <f aca="false">$H$17*AP$7*'EOT by Month'!AP17</f>
        <v>300000</v>
      </c>
      <c r="AQ17" s="86" t="n">
        <f aca="false">$H$17*AQ$7*'EOT by Month'!AQ17</f>
        <v>310000</v>
      </c>
      <c r="AR17" s="86" t="n">
        <f aca="false">$H$17*AR$7*'EOT by Month'!AR17</f>
        <v>300000</v>
      </c>
      <c r="AS17" s="86" t="n">
        <f aca="false">$H$17*AS$7*'EOT by Month'!AS17</f>
        <v>310000</v>
      </c>
      <c r="AT17" s="86" t="n">
        <f aca="false">$H$17*AT$7*'EOT by Month'!AT17</f>
        <v>310000</v>
      </c>
      <c r="AU17" s="86" t="n">
        <f aca="false">$H$17*AU$7*'EOT by Month'!AU17</f>
        <v>300000</v>
      </c>
      <c r="AV17" s="86" t="n">
        <f aca="false">$H$17*AV$7*'EOT by Month'!AV17</f>
        <v>310000</v>
      </c>
      <c r="AW17" s="86" t="n">
        <f aca="false">$H$17*AW$7*'EOT by Month'!AW17</f>
        <v>300000</v>
      </c>
      <c r="AX17" s="86" t="n">
        <f aca="false">$H$17*AX$7*'EOT by Month'!AX17</f>
        <v>310000</v>
      </c>
      <c r="AY17" s="86" t="n">
        <f aca="false">$H$17*AY$7*'EOT by Month'!AY17</f>
        <v>310000</v>
      </c>
      <c r="AZ17" s="86" t="n">
        <f aca="false">$H$17*AZ$7*'EOT by Month'!AZ17</f>
        <v>280000</v>
      </c>
      <c r="BA17" s="86" t="n">
        <f aca="false">$H$17*BA$7*'EOT by Month'!BA17</f>
        <v>310000</v>
      </c>
      <c r="BB17" s="86" t="n">
        <f aca="false">$H$17*BB$7*'EOT by Month'!BB17</f>
        <v>300000</v>
      </c>
      <c r="BC17" s="86" t="n">
        <f aca="false">$H$17*BC$7*'EOT by Month'!BC17</f>
        <v>310000</v>
      </c>
      <c r="BD17" s="86" t="n">
        <f aca="false">$H$17*BD$7*'EOT by Month'!BD17</f>
        <v>300000</v>
      </c>
      <c r="BE17" s="86" t="n">
        <f aca="false">$H$17*BE$7*'EOT by Month'!BE17</f>
        <v>310000</v>
      </c>
      <c r="BF17" s="86" t="n">
        <f aca="false">$H$17*BF$7*'EOT by Month'!BF17</f>
        <v>310000</v>
      </c>
      <c r="BG17" s="86" t="n">
        <f aca="false">$H$17*BG$7*'EOT by Month'!BG17</f>
        <v>300000</v>
      </c>
      <c r="BH17" s="86" t="n">
        <f aca="false">$H$17*BH$7*'EOT by Month'!BH17</f>
        <v>310000</v>
      </c>
      <c r="BI17" s="86" t="n">
        <f aca="false">$H$17*BI$7*'EOT by Month'!BI17</f>
        <v>0</v>
      </c>
      <c r="BJ17" s="86" t="n">
        <f aca="false">$H$17*BJ$7*'EOT by Month'!BJ17</f>
        <v>0</v>
      </c>
      <c r="BK17" s="86" t="n">
        <f aca="false">$H$17*BK$7*'EOT by Month'!BK17</f>
        <v>0</v>
      </c>
      <c r="BL17" s="86" t="n">
        <f aca="false">$H$17*BL$7*'EOT by Month'!BL17</f>
        <v>0</v>
      </c>
      <c r="BM17" s="86" t="n">
        <f aca="false">$H$17*BM$7*'EOT by Month'!BM17</f>
        <v>0</v>
      </c>
      <c r="BN17" s="86" t="n">
        <f aca="false">$H$17*BN$7*'EOT by Month'!BN17</f>
        <v>0</v>
      </c>
      <c r="BO17" s="86" t="n">
        <f aca="false">$H$17*BO$7*'EOT by Month'!BO17</f>
        <v>0</v>
      </c>
      <c r="BP17" s="86" t="n">
        <f aca="false">$H$17*BP$7*'EOT by Month'!BP17</f>
        <v>0</v>
      </c>
      <c r="BQ17" s="86" t="n">
        <f aca="false">$H$17*BQ$7*'EOT by Month'!BQ17</f>
        <v>0</v>
      </c>
      <c r="BR17" s="86" t="n">
        <f aca="false">$H$17*BR$7*'EOT by Month'!BR17</f>
        <v>0</v>
      </c>
      <c r="BS17" s="86" t="n">
        <f aca="false">$H$17*BS$7*'EOT by Month'!BS17</f>
        <v>0</v>
      </c>
      <c r="BT17" s="86" t="n">
        <f aca="false">$H$17*BT$7*'EOT by Month'!BT17</f>
        <v>0</v>
      </c>
      <c r="BU17" s="86" t="n">
        <f aca="false">$H$17*BU$7*'EOT by Month'!BU17</f>
        <v>0</v>
      </c>
      <c r="BV17" s="86" t="n">
        <f aca="false">$H$17*BV$7*'EOT by Month'!BV17</f>
        <v>0</v>
      </c>
      <c r="BW17" s="80"/>
    </row>
    <row r="18" customFormat="false" ht="12.75" hidden="false" customHeight="false" outlineLevel="0" collapsed="false">
      <c r="A18" s="152" t="n">
        <v>27291</v>
      </c>
      <c r="B18" s="153" t="s">
        <v>121</v>
      </c>
      <c r="C18" s="82"/>
      <c r="D18" s="83"/>
      <c r="E18" s="154" t="n">
        <v>37468</v>
      </c>
      <c r="G18" s="84"/>
      <c r="H18" s="122" t="n">
        <v>0.025</v>
      </c>
      <c r="I18" s="82"/>
      <c r="J18" s="86"/>
      <c r="K18" s="62" t="n">
        <v>182500</v>
      </c>
      <c r="L18" s="86" t="n">
        <f aca="false">$H$18*L$7*'EOT by Month'!L18</f>
        <v>15500</v>
      </c>
      <c r="M18" s="86" t="n">
        <f aca="false">$H$18*M$7*'EOT by Month'!M18</f>
        <v>15000</v>
      </c>
      <c r="N18" s="86" t="n">
        <f aca="false">$H$18*N$7*'EOT by Month'!N18</f>
        <v>15500</v>
      </c>
      <c r="O18" s="86" t="n">
        <f aca="false">$H$18*O$7*'EOT by Month'!O18</f>
        <v>15500</v>
      </c>
      <c r="P18" s="86" t="n">
        <f aca="false">$H$18*P$7*'EOT by Month'!P18</f>
        <v>14000</v>
      </c>
      <c r="Q18" s="86" t="n">
        <f aca="false">$H$18*Q$7*'EOT by Month'!Q18</f>
        <v>15500</v>
      </c>
      <c r="R18" s="86" t="n">
        <f aca="false">$H$18*R$7*'EOT by Month'!R18</f>
        <v>15000</v>
      </c>
      <c r="S18" s="86" t="n">
        <f aca="false">$H$18*S$7*'EOT by Month'!S18</f>
        <v>15500</v>
      </c>
      <c r="T18" s="86" t="n">
        <f aca="false">$H$18*T$7*'EOT by Month'!T18</f>
        <v>15000</v>
      </c>
      <c r="U18" s="86" t="n">
        <f aca="false">$H$18*U$7*'EOT by Month'!U18</f>
        <v>15500</v>
      </c>
      <c r="V18" s="86" t="n">
        <f aca="false">$H$18*V$7*'EOT by Month'!V18</f>
        <v>15500</v>
      </c>
      <c r="W18" s="86" t="n">
        <f aca="false">$H$18*W$7*'EOT by Month'!W18</f>
        <v>15000</v>
      </c>
      <c r="X18" s="86" t="n">
        <f aca="false">$H$18*X$7*'EOT by Month'!X18</f>
        <v>15500</v>
      </c>
      <c r="Y18" s="86" t="n">
        <f aca="false">$H$18*Y$7*'EOT by Month'!Y18</f>
        <v>15000</v>
      </c>
      <c r="Z18" s="86" t="n">
        <f aca="false">$H$18*Z$7*'EOT by Month'!Z18</f>
        <v>15500</v>
      </c>
      <c r="AA18" s="86" t="n">
        <f aca="false">$H$18*AA$7*'EOT by Month'!AA18</f>
        <v>15500</v>
      </c>
      <c r="AB18" s="86" t="n">
        <f aca="false">$H$18*AB$7*'EOT by Month'!AB18</f>
        <v>14000</v>
      </c>
      <c r="AC18" s="86" t="n">
        <f aca="false">$H$18*AC$7*'EOT by Month'!AC18</f>
        <v>15500</v>
      </c>
      <c r="AD18" s="86" t="n">
        <f aca="false">$H$18*AD$7*'EOT by Month'!AD18</f>
        <v>15000</v>
      </c>
      <c r="AE18" s="86" t="n">
        <f aca="false">$H$18*AE$7*'EOT by Month'!AE18</f>
        <v>15500</v>
      </c>
      <c r="AF18" s="86" t="n">
        <f aca="false">$H$18*AF$7*'EOT by Month'!AF18</f>
        <v>15000</v>
      </c>
      <c r="AG18" s="86" t="n">
        <f aca="false">$H$18*AG$7*'EOT by Month'!AG18</f>
        <v>15500</v>
      </c>
      <c r="AH18" s="86" t="n">
        <f aca="false">$H$18*AH$7*'EOT by Month'!AH18</f>
        <v>15500</v>
      </c>
      <c r="AI18" s="86" t="n">
        <f aca="false">$H$18*AI$7*'EOT by Month'!AI18</f>
        <v>15000</v>
      </c>
      <c r="AJ18" s="86" t="n">
        <f aca="false">$H$18*AJ$7*'EOT by Month'!AJ18</f>
        <v>15500</v>
      </c>
      <c r="AK18" s="86" t="n">
        <f aca="false">$H$18*AK$7*'EOT by Month'!AK18</f>
        <v>15000</v>
      </c>
      <c r="AL18" s="86" t="n">
        <f aca="false">$H$18*AL$7*'EOT by Month'!AL18</f>
        <v>15500</v>
      </c>
      <c r="AM18" s="86" t="n">
        <f aca="false">$H$18*AM$7*'EOT by Month'!AM18</f>
        <v>15500</v>
      </c>
      <c r="AN18" s="86" t="n">
        <f aca="false">$H$18*AN$7*'EOT by Month'!AN18</f>
        <v>14500</v>
      </c>
      <c r="AO18" s="86" t="n">
        <f aca="false">$H$18*AO$7*'EOT by Month'!AO18</f>
        <v>15500</v>
      </c>
      <c r="AP18" s="86" t="n">
        <f aca="false">$H$18*AP$7*'EOT by Month'!AP18</f>
        <v>15000</v>
      </c>
      <c r="AQ18" s="86" t="n">
        <f aca="false">$H$18*AQ$7*'EOT by Month'!AQ18</f>
        <v>15500</v>
      </c>
      <c r="AR18" s="86" t="n">
        <f aca="false">$H$18*AR$7*'EOT by Month'!AR18</f>
        <v>15000</v>
      </c>
      <c r="AS18" s="86" t="n">
        <f aca="false">$H$18*AS$7*'EOT by Month'!AS18</f>
        <v>15500</v>
      </c>
      <c r="AT18" s="86" t="n">
        <f aca="false">$H$18*AT$7*'EOT by Month'!AT18</f>
        <v>15500</v>
      </c>
      <c r="AU18" s="86" t="n">
        <f aca="false">$H$18*AU$7*'EOT by Month'!AU18</f>
        <v>15000</v>
      </c>
      <c r="AV18" s="86" t="n">
        <f aca="false">$H$18*AV$7*'EOT by Month'!AV18</f>
        <v>15500</v>
      </c>
      <c r="AW18" s="86" t="n">
        <f aca="false">$H$18*AW$7*'EOT by Month'!AW18</f>
        <v>15000</v>
      </c>
      <c r="AX18" s="86" t="n">
        <f aca="false">$H$18*AX$7*'EOT by Month'!AX18</f>
        <v>15500</v>
      </c>
      <c r="AY18" s="86" t="n">
        <f aca="false">$H$18*AY$7*'EOT by Month'!AY18</f>
        <v>15500</v>
      </c>
      <c r="AZ18" s="86" t="n">
        <f aca="false">$H$18*AZ$7*'EOT by Month'!AZ18</f>
        <v>14000</v>
      </c>
      <c r="BA18" s="86" t="n">
        <f aca="false">$H$18*BA$7*'EOT by Month'!BA18</f>
        <v>15500</v>
      </c>
      <c r="BB18" s="86" t="n">
        <f aca="false">$H$18*BB$7*'EOT by Month'!BB18</f>
        <v>15000</v>
      </c>
      <c r="BC18" s="86" t="n">
        <f aca="false">$H$18*BC$7*'EOT by Month'!BC18</f>
        <v>15500</v>
      </c>
      <c r="BD18" s="86" t="n">
        <f aca="false">$H$18*BD$7*'EOT by Month'!BD18</f>
        <v>15000</v>
      </c>
      <c r="BE18" s="86" t="n">
        <f aca="false">$H$18*BE$7*'EOT by Month'!BE18</f>
        <v>15500</v>
      </c>
      <c r="BF18" s="86" t="n">
        <f aca="false">$H$18*BF$7*'EOT by Month'!BF18</f>
        <v>15500</v>
      </c>
      <c r="BG18" s="86" t="n">
        <f aca="false">$H$18*BG$7*'EOT by Month'!BG18</f>
        <v>15000</v>
      </c>
      <c r="BH18" s="86" t="n">
        <f aca="false">$H$18*BH$7*'EOT by Month'!BH18</f>
        <v>15500</v>
      </c>
      <c r="BI18" s="86" t="n">
        <f aca="false">$H$18*BI$7*'EOT by Month'!BI18</f>
        <v>15000</v>
      </c>
      <c r="BJ18" s="86" t="n">
        <f aca="false">$H$18*BJ$7*'EOT by Month'!BJ18</f>
        <v>15500</v>
      </c>
      <c r="BK18" s="86" t="n">
        <f aca="false">$H$18*BK$7*'EOT by Month'!BK18</f>
        <v>15500</v>
      </c>
      <c r="BL18" s="86" t="n">
        <f aca="false">$H$18*BL$7*'EOT by Month'!BL18</f>
        <v>14000</v>
      </c>
      <c r="BM18" s="86" t="n">
        <f aca="false">$H$18*BM$7*'EOT by Month'!BM18</f>
        <v>15500</v>
      </c>
      <c r="BN18" s="86" t="n">
        <f aca="false">$H$18*BN$7*'EOT by Month'!BN18</f>
        <v>15000</v>
      </c>
      <c r="BO18" s="86" t="n">
        <f aca="false">$H$18*BO$7*'EOT by Month'!BO18</f>
        <v>15500</v>
      </c>
      <c r="BP18" s="86" t="n">
        <f aca="false">$H$18*BP$7*'EOT by Month'!BP18</f>
        <v>15000</v>
      </c>
      <c r="BQ18" s="86" t="n">
        <f aca="false">$H$18*BQ$7*'EOT by Month'!BQ18</f>
        <v>15500</v>
      </c>
      <c r="BR18" s="86" t="n">
        <f aca="false">$H$18*BR$7*'EOT by Month'!BR18</f>
        <v>15500</v>
      </c>
      <c r="BS18" s="86" t="n">
        <f aca="false">$H$18*BS$7*'EOT by Month'!BS18</f>
        <v>15000</v>
      </c>
      <c r="BT18" s="86" t="n">
        <f aca="false">$H$18*BT$7*'EOT by Month'!BT18</f>
        <v>15500</v>
      </c>
      <c r="BU18" s="86" t="n">
        <f aca="false">$H$18*BU$7*'EOT by Month'!BU18</f>
        <v>15000</v>
      </c>
      <c r="BV18" s="86" t="n">
        <f aca="false">$H$18*BV$7*'EOT by Month'!BV18</f>
        <v>15500</v>
      </c>
      <c r="BW18" s="88" t="n">
        <v>20000</v>
      </c>
      <c r="BX18" s="88" t="n">
        <v>20000</v>
      </c>
      <c r="BY18" s="88" t="n">
        <v>20000</v>
      </c>
      <c r="BZ18" s="88" t="n">
        <v>20000</v>
      </c>
      <c r="CA18" s="88" t="n">
        <v>20000</v>
      </c>
      <c r="CB18" s="88" t="n">
        <v>20000</v>
      </c>
      <c r="CC18" s="88" t="n">
        <v>20000</v>
      </c>
      <c r="CD18" s="88" t="n">
        <v>20000</v>
      </c>
      <c r="CE18" s="88" t="n">
        <v>20000</v>
      </c>
      <c r="CF18" s="88" t="n">
        <v>20000</v>
      </c>
      <c r="CG18" s="88" t="n">
        <v>20000</v>
      </c>
      <c r="CH18" s="88" t="n">
        <v>20000</v>
      </c>
      <c r="CI18" s="88" t="n">
        <v>20000</v>
      </c>
      <c r="CJ18" s="88" t="n">
        <v>20000</v>
      </c>
      <c r="CK18" s="88" t="n">
        <v>20000</v>
      </c>
      <c r="CL18" s="88" t="n">
        <v>20000</v>
      </c>
      <c r="CM18" s="88" t="n">
        <v>20000</v>
      </c>
      <c r="CN18" s="88" t="n">
        <v>20000</v>
      </c>
      <c r="CO18" s="88" t="n">
        <v>20000</v>
      </c>
      <c r="CP18" s="88" t="n">
        <v>20000</v>
      </c>
      <c r="CQ18" s="88" t="n">
        <v>20000</v>
      </c>
      <c r="CR18" s="88" t="n">
        <v>20000</v>
      </c>
      <c r="CS18" s="88" t="n">
        <v>20000</v>
      </c>
      <c r="CT18" s="88" t="n">
        <v>20000</v>
      </c>
      <c r="CU18" s="88" t="n">
        <v>20000</v>
      </c>
      <c r="CV18" s="88" t="n">
        <v>20000</v>
      </c>
      <c r="CW18" s="88" t="n">
        <v>20000</v>
      </c>
      <c r="CX18" s="88" t="n">
        <v>20000</v>
      </c>
      <c r="CY18" s="88" t="n">
        <v>20000</v>
      </c>
      <c r="CZ18" s="88" t="n">
        <v>20000</v>
      </c>
      <c r="DA18" s="88" t="n">
        <v>20000</v>
      </c>
      <c r="DB18" s="88" t="n">
        <v>20000</v>
      </c>
      <c r="DC18" s="88" t="n">
        <v>20000</v>
      </c>
      <c r="DD18" s="88" t="n">
        <v>20000</v>
      </c>
      <c r="DE18" s="88" t="n">
        <v>20000</v>
      </c>
      <c r="DF18" s="88" t="n">
        <v>20000</v>
      </c>
      <c r="DG18" s="88" t="n">
        <v>20000</v>
      </c>
      <c r="DH18" s="88" t="n">
        <v>20000</v>
      </c>
      <c r="DI18" s="88" t="n">
        <v>20000</v>
      </c>
      <c r="DJ18" s="88" t="n">
        <v>20000</v>
      </c>
      <c r="DK18" s="88" t="n">
        <v>20000</v>
      </c>
      <c r="DL18" s="88" t="n">
        <v>20000</v>
      </c>
      <c r="DM18" s="88" t="n">
        <v>20000</v>
      </c>
      <c r="DN18" s="88" t="n">
        <v>20000</v>
      </c>
      <c r="DO18" s="88" t="n">
        <v>20000</v>
      </c>
      <c r="DP18" s="88" t="n">
        <v>20000</v>
      </c>
      <c r="DQ18" s="88" t="n">
        <v>20000</v>
      </c>
      <c r="DR18" s="88" t="n">
        <v>20000</v>
      </c>
    </row>
    <row r="19" customFormat="false" ht="12.75" hidden="false" customHeight="false" outlineLevel="0" collapsed="false">
      <c r="A19" s="152" t="n">
        <v>27349</v>
      </c>
      <c r="B19" s="153" t="s">
        <v>122</v>
      </c>
      <c r="C19" s="82"/>
      <c r="D19" s="83"/>
      <c r="E19" s="154" t="n">
        <v>38717</v>
      </c>
      <c r="G19" s="84"/>
      <c r="H19" s="122" t="n">
        <v>0.05</v>
      </c>
      <c r="I19" s="82"/>
      <c r="J19" s="86"/>
      <c r="K19" s="62" t="n">
        <v>365000</v>
      </c>
      <c r="L19" s="86" t="n">
        <f aca="false">$H$19*L$7*'EOT by Month'!L19</f>
        <v>31000</v>
      </c>
      <c r="M19" s="86" t="n">
        <f aca="false">$H$19*M$7*'EOT by Month'!M19</f>
        <v>30000</v>
      </c>
      <c r="N19" s="86" t="n">
        <f aca="false">$H$19*N$7*'EOT by Month'!N19</f>
        <v>31000</v>
      </c>
      <c r="O19" s="86" t="n">
        <f aca="false">$H$19*O$7*'EOT by Month'!O19</f>
        <v>31000</v>
      </c>
      <c r="P19" s="86" t="n">
        <f aca="false">$H$19*P$7*'EOT by Month'!P19</f>
        <v>28000</v>
      </c>
      <c r="Q19" s="86" t="n">
        <f aca="false">$H$19*Q$7*'EOT by Month'!Q19</f>
        <v>31000</v>
      </c>
      <c r="R19" s="86" t="n">
        <f aca="false">$H$19*R$7*'EOT by Month'!R19</f>
        <v>30000</v>
      </c>
      <c r="S19" s="86" t="n">
        <f aca="false">$H$19*S$7*'EOT by Month'!S19</f>
        <v>31000</v>
      </c>
      <c r="T19" s="86" t="n">
        <f aca="false">$H$19*T$7*'EOT by Month'!T19</f>
        <v>30000</v>
      </c>
      <c r="U19" s="86" t="n">
        <f aca="false">$H$19*U$7*'EOT by Month'!U19</f>
        <v>31000</v>
      </c>
      <c r="V19" s="86" t="n">
        <f aca="false">$H$19*V$7*'EOT by Month'!V19</f>
        <v>31000</v>
      </c>
      <c r="W19" s="86" t="n">
        <f aca="false">$H$19*W$7*'EOT by Month'!W19</f>
        <v>30000</v>
      </c>
      <c r="X19" s="86" t="n">
        <f aca="false">$H$19*X$7*'EOT by Month'!X19</f>
        <v>31000</v>
      </c>
      <c r="Y19" s="86" t="n">
        <f aca="false">$H$19*Y$7*'EOT by Month'!Y19</f>
        <v>30000</v>
      </c>
      <c r="Z19" s="86" t="n">
        <f aca="false">$H$19*Z$7*'EOT by Month'!Z19</f>
        <v>31000</v>
      </c>
      <c r="AA19" s="86" t="n">
        <f aca="false">$H$19*AA$7*'EOT by Month'!AA19</f>
        <v>31000</v>
      </c>
      <c r="AB19" s="86" t="n">
        <f aca="false">$H$19*AB$7*'EOT by Month'!AB19</f>
        <v>28000</v>
      </c>
      <c r="AC19" s="86" t="n">
        <f aca="false">$H$19*AC$7*'EOT by Month'!AC19</f>
        <v>31000</v>
      </c>
      <c r="AD19" s="86" t="n">
        <f aca="false">$H$19*AD$7*'EOT by Month'!AD19</f>
        <v>30000</v>
      </c>
      <c r="AE19" s="86" t="n">
        <f aca="false">$H$19*AE$7*'EOT by Month'!AE19</f>
        <v>31000</v>
      </c>
      <c r="AF19" s="86" t="n">
        <f aca="false">$H$19*AF$7*'EOT by Month'!AF19</f>
        <v>30000</v>
      </c>
      <c r="AG19" s="86" t="n">
        <f aca="false">$H$19*AG$7*'EOT by Month'!AG19</f>
        <v>31000</v>
      </c>
      <c r="AH19" s="86" t="n">
        <f aca="false">$H$19*AH$7*'EOT by Month'!AH19</f>
        <v>31000</v>
      </c>
      <c r="AI19" s="86" t="n">
        <f aca="false">$H$19*AI$7*'EOT by Month'!AI19</f>
        <v>30000</v>
      </c>
      <c r="AJ19" s="86" t="n">
        <f aca="false">$H$19*AJ$7*'EOT by Month'!AJ19</f>
        <v>31000</v>
      </c>
      <c r="AK19" s="86" t="n">
        <f aca="false">$H$19*AK$7*'EOT by Month'!AK19</f>
        <v>30000</v>
      </c>
      <c r="AL19" s="86" t="n">
        <f aca="false">$H$19*AL$7*'EOT by Month'!AL19</f>
        <v>31000</v>
      </c>
      <c r="AM19" s="86" t="n">
        <f aca="false">$H$19*AM$7*'EOT by Month'!AM19</f>
        <v>31000</v>
      </c>
      <c r="AN19" s="86" t="n">
        <f aca="false">$H$19*AN$7*'EOT by Month'!AN19</f>
        <v>29000</v>
      </c>
      <c r="AO19" s="86" t="n">
        <f aca="false">$H$19*AO$7*'EOT by Month'!AO19</f>
        <v>31000</v>
      </c>
      <c r="AP19" s="86" t="n">
        <f aca="false">$H$19*AP$7*'EOT by Month'!AP19</f>
        <v>30000</v>
      </c>
      <c r="AQ19" s="86" t="n">
        <f aca="false">$H$19*AQ$7*'EOT by Month'!AQ19</f>
        <v>31000</v>
      </c>
      <c r="AR19" s="86" t="n">
        <f aca="false">$H$19*AR$7*'EOT by Month'!AR19</f>
        <v>30000</v>
      </c>
      <c r="AS19" s="86" t="n">
        <f aca="false">$H$19*AS$7*'EOT by Month'!AS19</f>
        <v>31000</v>
      </c>
      <c r="AT19" s="86" t="n">
        <f aca="false">$H$19*AT$7*'EOT by Month'!AT19</f>
        <v>31000</v>
      </c>
      <c r="AU19" s="86" t="n">
        <f aca="false">$H$19*AU$7*'EOT by Month'!AU19</f>
        <v>30000</v>
      </c>
      <c r="AV19" s="86" t="n">
        <f aca="false">$H$19*AV$7*'EOT by Month'!AV19</f>
        <v>31000</v>
      </c>
      <c r="AW19" s="86" t="n">
        <f aca="false">$H$19*AW$7*'EOT by Month'!AW19</f>
        <v>30000</v>
      </c>
      <c r="AX19" s="86" t="n">
        <f aca="false">$H$19*AX$7*'EOT by Month'!AX19</f>
        <v>31000</v>
      </c>
      <c r="AY19" s="86" t="n">
        <f aca="false">$H$19*AY$7*'EOT by Month'!AY19</f>
        <v>31000</v>
      </c>
      <c r="AZ19" s="86" t="n">
        <f aca="false">$H$19*AZ$7*'EOT by Month'!AZ19</f>
        <v>28000</v>
      </c>
      <c r="BA19" s="86" t="n">
        <f aca="false">$H$19*BA$7*'EOT by Month'!BA19</f>
        <v>31000</v>
      </c>
      <c r="BB19" s="86" t="n">
        <f aca="false">$H$19*BB$7*'EOT by Month'!BB19</f>
        <v>30000</v>
      </c>
      <c r="BC19" s="86" t="n">
        <f aca="false">$H$19*BC$7*'EOT by Month'!BC19</f>
        <v>31000</v>
      </c>
      <c r="BD19" s="86" t="n">
        <f aca="false">$H$19*BD$7*'EOT by Month'!BD19</f>
        <v>30000</v>
      </c>
      <c r="BE19" s="86" t="n">
        <f aca="false">$H$19*BE$7*'EOT by Month'!BE19</f>
        <v>31000</v>
      </c>
      <c r="BF19" s="86" t="n">
        <f aca="false">$H$19*BF$7*'EOT by Month'!BF19</f>
        <v>31000</v>
      </c>
      <c r="BG19" s="86" t="n">
        <f aca="false">$H$19*BG$7*'EOT by Month'!BG19</f>
        <v>30000</v>
      </c>
      <c r="BH19" s="86" t="n">
        <f aca="false">$H$19*BH$7*'EOT by Month'!BH19</f>
        <v>31000</v>
      </c>
      <c r="BI19" s="86" t="n">
        <f aca="false">$H$19*BI$7*'EOT by Month'!BI19</f>
        <v>30000</v>
      </c>
      <c r="BJ19" s="86" t="n">
        <f aca="false">$H$19*BJ$7*'EOT by Month'!BJ19</f>
        <v>31000</v>
      </c>
      <c r="BK19" s="86" t="n">
        <f aca="false">$H$19*BK$7*'EOT by Month'!BK19</f>
        <v>31000</v>
      </c>
      <c r="BL19" s="86" t="n">
        <f aca="false">$H$19*BL$7*'EOT by Month'!BL19</f>
        <v>28000</v>
      </c>
      <c r="BM19" s="86" t="n">
        <f aca="false">$H$19*BM$7*'EOT by Month'!BM19</f>
        <v>31000</v>
      </c>
      <c r="BN19" s="86" t="n">
        <f aca="false">$H$19*BN$7*'EOT by Month'!BN19</f>
        <v>30000</v>
      </c>
      <c r="BO19" s="86" t="n">
        <f aca="false">$H$19*BO$7*'EOT by Month'!BO19</f>
        <v>31000</v>
      </c>
      <c r="BP19" s="86" t="n">
        <f aca="false">$H$19*BP$7*'EOT by Month'!BP19</f>
        <v>30000</v>
      </c>
      <c r="BQ19" s="86" t="n">
        <f aca="false">$H$19*BQ$7*'EOT by Month'!BQ19</f>
        <v>31000</v>
      </c>
      <c r="BR19" s="86" t="n">
        <f aca="false">$H$19*BR$7*'EOT by Month'!BR19</f>
        <v>31000</v>
      </c>
      <c r="BS19" s="86" t="n">
        <f aca="false">$H$19*BS$7*'EOT by Month'!BS19</f>
        <v>30000</v>
      </c>
      <c r="BT19" s="86" t="n">
        <f aca="false">$H$19*BT$7*'EOT by Month'!BT19</f>
        <v>31000</v>
      </c>
      <c r="BU19" s="86" t="n">
        <f aca="false">$H$19*BU$7*'EOT by Month'!BU19</f>
        <v>30000</v>
      </c>
      <c r="BV19" s="86" t="n">
        <f aca="false">$H$19*BV$7*'EOT by Month'!BV19</f>
        <v>31000</v>
      </c>
      <c r="BW19" s="86" t="n">
        <v>20000</v>
      </c>
      <c r="BX19" s="86" t="n">
        <v>20000</v>
      </c>
      <c r="BY19" s="86" t="n">
        <v>20000</v>
      </c>
      <c r="BZ19" s="86" t="n">
        <v>20000</v>
      </c>
      <c r="CA19" s="86" t="n">
        <v>20000</v>
      </c>
      <c r="CB19" s="86" t="n">
        <v>20000</v>
      </c>
      <c r="CC19" s="86" t="n">
        <v>20000</v>
      </c>
      <c r="CD19" s="86" t="n">
        <v>20000</v>
      </c>
      <c r="CE19" s="86" t="n">
        <v>20000</v>
      </c>
      <c r="CF19" s="86" t="n">
        <v>20000</v>
      </c>
      <c r="CG19" s="86" t="n">
        <v>20000</v>
      </c>
      <c r="CH19" s="86" t="n">
        <v>20000</v>
      </c>
      <c r="CI19" s="86" t="n">
        <v>20000</v>
      </c>
      <c r="CJ19" s="86" t="n">
        <v>20000</v>
      </c>
      <c r="CK19" s="86" t="n">
        <v>20000</v>
      </c>
      <c r="CL19" s="86" t="n">
        <v>20000</v>
      </c>
      <c r="CM19" s="86" t="n">
        <v>20000</v>
      </c>
      <c r="CN19" s="86" t="n">
        <v>20000</v>
      </c>
      <c r="CO19" s="86" t="n">
        <v>20000</v>
      </c>
      <c r="CP19" s="86" t="n">
        <v>20000</v>
      </c>
      <c r="CQ19" s="86" t="n">
        <v>20000</v>
      </c>
      <c r="CR19" s="86" t="n">
        <v>20000</v>
      </c>
      <c r="CS19" s="86" t="n">
        <v>20000</v>
      </c>
      <c r="CT19" s="86" t="n">
        <v>20000</v>
      </c>
      <c r="CU19" s="86" t="n">
        <v>20000</v>
      </c>
      <c r="CV19" s="86" t="n">
        <v>20000</v>
      </c>
      <c r="CW19" s="86" t="n">
        <v>20000</v>
      </c>
      <c r="CX19" s="86" t="n">
        <v>20000</v>
      </c>
      <c r="CY19" s="86" t="n">
        <v>20000</v>
      </c>
      <c r="CZ19" s="86" t="n">
        <v>20000</v>
      </c>
      <c r="DA19" s="86" t="n">
        <v>20000</v>
      </c>
      <c r="DB19" s="86" t="n">
        <v>20000</v>
      </c>
      <c r="DC19" s="86" t="n">
        <v>20000</v>
      </c>
      <c r="DD19" s="86" t="n">
        <v>20000</v>
      </c>
      <c r="DE19" s="86" t="n">
        <v>20000</v>
      </c>
      <c r="DF19" s="86" t="n">
        <v>20000</v>
      </c>
      <c r="DG19" s="86" t="n">
        <v>20000</v>
      </c>
      <c r="DH19" s="86" t="n">
        <v>20000</v>
      </c>
      <c r="DI19" s="86" t="n">
        <v>20000</v>
      </c>
      <c r="DJ19" s="86" t="n">
        <v>20000</v>
      </c>
      <c r="DK19" s="86" t="n">
        <v>20000</v>
      </c>
      <c r="DL19" s="86" t="n">
        <v>20000</v>
      </c>
      <c r="DM19" s="86" t="n">
        <v>20000</v>
      </c>
      <c r="DN19" s="86" t="n">
        <v>20000</v>
      </c>
      <c r="DO19" s="86" t="n">
        <v>20000</v>
      </c>
      <c r="DP19" s="86" t="n">
        <v>20000</v>
      </c>
      <c r="DQ19" s="86" t="n">
        <v>20000</v>
      </c>
      <c r="DR19" s="86" t="n">
        <v>20000</v>
      </c>
    </row>
    <row r="20" customFormat="false" ht="12.75" hidden="false" customHeight="false" outlineLevel="0" collapsed="false">
      <c r="A20" s="152" t="n">
        <v>27377</v>
      </c>
      <c r="B20" s="153" t="s">
        <v>117</v>
      </c>
      <c r="C20" s="82"/>
      <c r="D20" s="83"/>
      <c r="E20" s="154" t="n">
        <v>37315</v>
      </c>
      <c r="G20" s="84"/>
      <c r="H20" s="122" t="n">
        <v>0.05</v>
      </c>
      <c r="I20" s="82"/>
      <c r="J20" s="86"/>
      <c r="K20" s="62" t="n">
        <v>29500</v>
      </c>
      <c r="L20" s="86" t="n">
        <f aca="false">$H$20*L$7*'EOT by Month'!L20</f>
        <v>15500</v>
      </c>
      <c r="M20" s="86" t="n">
        <f aca="false">$H$20*M$7*'EOT by Month'!M20</f>
        <v>15000</v>
      </c>
      <c r="N20" s="86" t="n">
        <f aca="false">$H$20*N$7*'EOT by Month'!N20</f>
        <v>15500</v>
      </c>
      <c r="O20" s="86" t="n">
        <f aca="false">$H$20*O$7*'EOT by Month'!O20</f>
        <v>15500</v>
      </c>
      <c r="P20" s="86" t="n">
        <f aca="false">$H$20*P$7*'EOT by Month'!P20</f>
        <v>14000</v>
      </c>
      <c r="Q20" s="86" t="n">
        <f aca="false">$H$20*Q$7*'EOT by Month'!Q20</f>
        <v>0</v>
      </c>
      <c r="R20" s="86" t="n">
        <f aca="false">$H$20*R$7*'EOT by Month'!R20</f>
        <v>0</v>
      </c>
      <c r="S20" s="86" t="n">
        <f aca="false">$H$20*S$7*'EOT by Month'!S20</f>
        <v>0</v>
      </c>
      <c r="T20" s="86" t="n">
        <f aca="false">$H$20*T$7*'EOT by Month'!T20</f>
        <v>0</v>
      </c>
      <c r="U20" s="86" t="n">
        <f aca="false">$H$20*U$7*'EOT by Month'!U20</f>
        <v>0</v>
      </c>
      <c r="V20" s="86" t="n">
        <f aca="false">$H$20*V$7*'EOT by Month'!V20</f>
        <v>0</v>
      </c>
      <c r="W20" s="86" t="n">
        <f aca="false">$H$20*W$7*'EOT by Month'!W20</f>
        <v>0</v>
      </c>
      <c r="X20" s="86" t="n">
        <f aca="false">$H$20*X$7*'EOT by Month'!X20</f>
        <v>0</v>
      </c>
      <c r="Y20" s="86" t="n">
        <f aca="false">$H$20*Y$7*'EOT by Month'!Y20</f>
        <v>0</v>
      </c>
      <c r="Z20" s="86" t="n">
        <f aca="false">$H$20*Z$7*'EOT by Month'!Z20</f>
        <v>0</v>
      </c>
      <c r="AA20" s="86" t="n">
        <f aca="false">$H$20*AA$7*'EOT by Month'!AA20</f>
        <v>0</v>
      </c>
      <c r="AB20" s="86" t="n">
        <f aca="false">$H$20*AB$7*'EOT by Month'!AB20</f>
        <v>0</v>
      </c>
      <c r="AC20" s="86" t="n">
        <f aca="false">$H$20*AC$7*'EOT by Month'!AC20</f>
        <v>0</v>
      </c>
      <c r="AD20" s="86" t="n">
        <f aca="false">$H$20*AD$7*'EOT by Month'!AD20</f>
        <v>0</v>
      </c>
      <c r="AE20" s="86" t="n">
        <f aca="false">$H$20*AE$7*'EOT by Month'!AE20</f>
        <v>0</v>
      </c>
      <c r="AF20" s="86" t="n">
        <f aca="false">$H$20*AF$7*'EOT by Month'!AF20</f>
        <v>0</v>
      </c>
      <c r="AG20" s="86" t="n">
        <f aca="false">$H$20*AG$7*'EOT by Month'!AG20</f>
        <v>0</v>
      </c>
      <c r="AH20" s="86" t="n">
        <f aca="false">$H$20*AH$7*'EOT by Month'!AH20</f>
        <v>0</v>
      </c>
      <c r="AI20" s="86" t="n">
        <f aca="false">$H$20*AI$7*'EOT by Month'!AI20</f>
        <v>0</v>
      </c>
      <c r="AJ20" s="86" t="n">
        <f aca="false">$H$20*AJ$7*'EOT by Month'!AJ20</f>
        <v>0</v>
      </c>
      <c r="AK20" s="86" t="n">
        <f aca="false">$H$20*AK$7*'EOT by Month'!AK20</f>
        <v>0</v>
      </c>
      <c r="AL20" s="86" t="n">
        <f aca="false">$H$20*AL$7*'EOT by Month'!AL20</f>
        <v>0</v>
      </c>
      <c r="AM20" s="86" t="n">
        <f aca="false">$H$20*AM$7*'EOT by Month'!AM20</f>
        <v>0</v>
      </c>
      <c r="AN20" s="86" t="n">
        <f aca="false">$H$20*AN$7*'EOT by Month'!AN20</f>
        <v>0</v>
      </c>
      <c r="AO20" s="86" t="n">
        <f aca="false">$H$20*AO$7*'EOT by Month'!AO20</f>
        <v>0</v>
      </c>
      <c r="AP20" s="86" t="n">
        <f aca="false">$H$20*AP$7*'EOT by Month'!AP20</f>
        <v>0</v>
      </c>
      <c r="AQ20" s="86" t="n">
        <f aca="false">$H$20*AQ$7*'EOT by Month'!AQ20</f>
        <v>0</v>
      </c>
      <c r="AR20" s="86" t="n">
        <f aca="false">$H$20*AR$7*'EOT by Month'!AR20</f>
        <v>0</v>
      </c>
      <c r="AS20" s="86" t="n">
        <f aca="false">$H$20*AS$7*'EOT by Month'!AS20</f>
        <v>0</v>
      </c>
      <c r="AT20" s="86" t="n">
        <f aca="false">$H$20*AT$7*'EOT by Month'!AT20</f>
        <v>0</v>
      </c>
      <c r="AU20" s="86" t="n">
        <f aca="false">$H$20*AU$7*'EOT by Month'!AU20</f>
        <v>0</v>
      </c>
      <c r="AV20" s="86" t="n">
        <f aca="false">$H$20*AV$7*'EOT by Month'!AV20</f>
        <v>0</v>
      </c>
      <c r="AW20" s="86" t="n">
        <f aca="false">$H$20*AW$7*'EOT by Month'!AW20</f>
        <v>0</v>
      </c>
      <c r="AX20" s="86" t="n">
        <f aca="false">$H$20*AX$7*'EOT by Month'!AX20</f>
        <v>0</v>
      </c>
      <c r="AY20" s="86" t="n">
        <f aca="false">$H$20*AY$7*'EOT by Month'!AY20</f>
        <v>0</v>
      </c>
      <c r="AZ20" s="86" t="n">
        <f aca="false">$H$20*AZ$7*'EOT by Month'!AZ20</f>
        <v>0</v>
      </c>
      <c r="BA20" s="86" t="n">
        <f aca="false">$H$20*BA$7*'EOT by Month'!BA20</f>
        <v>0</v>
      </c>
      <c r="BB20" s="86" t="n">
        <f aca="false">$H$20*BB$7*'EOT by Month'!BB20</f>
        <v>0</v>
      </c>
      <c r="BC20" s="86" t="n">
        <f aca="false">$H$20*BC$7*'EOT by Month'!BC20</f>
        <v>0</v>
      </c>
      <c r="BD20" s="86" t="n">
        <f aca="false">$H$20*BD$7*'EOT by Month'!BD20</f>
        <v>0</v>
      </c>
      <c r="BE20" s="86" t="n">
        <f aca="false">$H$20*BE$7*'EOT by Month'!BE20</f>
        <v>0</v>
      </c>
      <c r="BF20" s="86" t="n">
        <f aca="false">$H$20*BF$7*'EOT by Month'!BF20</f>
        <v>0</v>
      </c>
      <c r="BG20" s="86" t="n">
        <f aca="false">$H$20*BG$7*'EOT by Month'!BG20</f>
        <v>0</v>
      </c>
      <c r="BH20" s="86" t="n">
        <f aca="false">$H$20*BH$7*'EOT by Month'!BH20</f>
        <v>0</v>
      </c>
      <c r="BI20" s="86" t="n">
        <f aca="false">$H$20*BI$7*'EOT by Month'!BI20</f>
        <v>0</v>
      </c>
      <c r="BJ20" s="86" t="n">
        <f aca="false">$H$20*BJ$7*'EOT by Month'!BJ20</f>
        <v>0</v>
      </c>
      <c r="BK20" s="86" t="n">
        <f aca="false">$H$20*BK$7*'EOT by Month'!BK20</f>
        <v>0</v>
      </c>
      <c r="BL20" s="86" t="n">
        <f aca="false">$H$20*BL$7*'EOT by Month'!BL20</f>
        <v>0</v>
      </c>
      <c r="BM20" s="86" t="n">
        <f aca="false">$H$20*BM$7*'EOT by Month'!BM20</f>
        <v>0</v>
      </c>
      <c r="BN20" s="86" t="n">
        <f aca="false">$H$20*BN$7*'EOT by Month'!BN20</f>
        <v>0</v>
      </c>
      <c r="BO20" s="86" t="n">
        <f aca="false">$H$20*BO$7*'EOT by Month'!BO20</f>
        <v>0</v>
      </c>
      <c r="BP20" s="86" t="n">
        <f aca="false">$H$20*BP$7*'EOT by Month'!BP20</f>
        <v>0</v>
      </c>
      <c r="BQ20" s="86" t="n">
        <f aca="false">$H$20*BQ$7*'EOT by Month'!BQ20</f>
        <v>0</v>
      </c>
      <c r="BR20" s="86" t="n">
        <f aca="false">$H$20*BR$7*'EOT by Month'!BR20</f>
        <v>0</v>
      </c>
      <c r="BS20" s="86" t="n">
        <f aca="false">$H$20*BS$7*'EOT by Month'!BS20</f>
        <v>0</v>
      </c>
      <c r="BT20" s="86" t="n">
        <f aca="false">$H$20*BT$7*'EOT by Month'!BT20</f>
        <v>0</v>
      </c>
      <c r="BU20" s="86" t="n">
        <f aca="false">$H$20*BU$7*'EOT by Month'!BU20</f>
        <v>0</v>
      </c>
      <c r="BV20" s="86" t="n">
        <f aca="false">$H$20*BV$7*'EOT by Month'!BV20</f>
        <v>0</v>
      </c>
      <c r="BW20" s="80"/>
    </row>
    <row r="21" customFormat="false" ht="12.75" hidden="false" customHeight="false" outlineLevel="0" collapsed="false">
      <c r="A21" s="152" t="n">
        <v>27495</v>
      </c>
      <c r="B21" s="153" t="s">
        <v>123</v>
      </c>
      <c r="C21" s="82"/>
      <c r="D21" s="83"/>
      <c r="E21" s="154" t="n">
        <v>37711</v>
      </c>
      <c r="G21" s="84"/>
      <c r="H21" s="122" t="n">
        <v>0.0325</v>
      </c>
      <c r="I21" s="82"/>
      <c r="J21" s="86"/>
      <c r="K21" s="62" t="n">
        <v>593125</v>
      </c>
      <c r="L21" s="86" t="n">
        <f aca="false">$H$21*L$7*'EOT by Month'!L21</f>
        <v>50375</v>
      </c>
      <c r="M21" s="86" t="n">
        <f aca="false">$H$21*M$7*'EOT by Month'!M21</f>
        <v>48750</v>
      </c>
      <c r="N21" s="86" t="n">
        <f aca="false">$H$21*N$7*'EOT by Month'!N21</f>
        <v>50375</v>
      </c>
      <c r="O21" s="86" t="n">
        <f aca="false">$H$21*O$7*'EOT by Month'!O21</f>
        <v>50375</v>
      </c>
      <c r="P21" s="86" t="n">
        <f aca="false">$H$21*P$7*'EOT by Month'!P21</f>
        <v>45500</v>
      </c>
      <c r="Q21" s="86" t="n">
        <f aca="false">$H$21*Q$7*'EOT by Month'!Q21</f>
        <v>50375</v>
      </c>
      <c r="R21" s="86" t="n">
        <f aca="false">$H$21*R$7*'EOT by Month'!R21</f>
        <v>48750</v>
      </c>
      <c r="S21" s="86" t="n">
        <f aca="false">$H$21*S$7*'EOT by Month'!S21</f>
        <v>50375</v>
      </c>
      <c r="T21" s="86" t="n">
        <f aca="false">$H$21*T$7*'EOT by Month'!T21</f>
        <v>48750</v>
      </c>
      <c r="U21" s="86" t="n">
        <f aca="false">$H$21*U$7*'EOT by Month'!U21</f>
        <v>50375</v>
      </c>
      <c r="V21" s="86" t="n">
        <f aca="false">$H$21*V$7*'EOT by Month'!V21</f>
        <v>50375</v>
      </c>
      <c r="W21" s="86" t="n">
        <f aca="false">$H$21*W$7*'EOT by Month'!W21</f>
        <v>48750</v>
      </c>
      <c r="X21" s="86" t="n">
        <f aca="false">$H$21*X$7*'EOT by Month'!X21</f>
        <v>50375</v>
      </c>
      <c r="Y21" s="86" t="n">
        <f aca="false">$H$21*Y$7*'EOT by Month'!Y21</f>
        <v>48750</v>
      </c>
      <c r="Z21" s="86" t="n">
        <f aca="false">$H$21*Z$7*'EOT by Month'!Z21</f>
        <v>50375</v>
      </c>
      <c r="AA21" s="86" t="n">
        <f aca="false">$H$21*AA$7*'EOT by Month'!AA21</f>
        <v>50375</v>
      </c>
      <c r="AB21" s="86" t="n">
        <f aca="false">$H$21*AB$7*'EOT by Month'!AB21</f>
        <v>45500</v>
      </c>
      <c r="AC21" s="86" t="n">
        <f aca="false">$H$21*AC$7*'EOT by Month'!AC21</f>
        <v>50375</v>
      </c>
      <c r="AD21" s="86" t="n">
        <f aca="false">$H$21*AD$7*'EOT by Month'!AD21</f>
        <v>48750</v>
      </c>
      <c r="AE21" s="86" t="n">
        <f aca="false">$H$21*AE$7*'EOT by Month'!AE21</f>
        <v>50375</v>
      </c>
      <c r="AF21" s="86" t="n">
        <f aca="false">$H$21*AF$7*'EOT by Month'!AF21</f>
        <v>48750</v>
      </c>
      <c r="AG21" s="86" t="n">
        <f aca="false">$H$21*AG$7*'EOT by Month'!AG21</f>
        <v>50375</v>
      </c>
      <c r="AH21" s="86" t="n">
        <f aca="false">$H$21*AH$7*'EOT by Month'!AH21</f>
        <v>50375</v>
      </c>
      <c r="AI21" s="86" t="n">
        <f aca="false">$H$21*AI$7*'EOT by Month'!AI21</f>
        <v>48750</v>
      </c>
      <c r="AJ21" s="86" t="n">
        <f aca="false">$H$21*AJ$7*'EOT by Month'!AJ21</f>
        <v>50375</v>
      </c>
      <c r="AK21" s="86" t="n">
        <f aca="false">$H$21*AK$7*'EOT by Month'!AK21</f>
        <v>48750</v>
      </c>
      <c r="AL21" s="86" t="n">
        <f aca="false">$H$21*AL$7*'EOT by Month'!AL21</f>
        <v>50375</v>
      </c>
      <c r="AM21" s="86" t="n">
        <f aca="false">$H$21*AM$7*'EOT by Month'!AM21</f>
        <v>50375</v>
      </c>
      <c r="AN21" s="86" t="n">
        <f aca="false">$H$21*AN$7*'EOT by Month'!AN21</f>
        <v>47125</v>
      </c>
      <c r="AO21" s="86" t="n">
        <f aca="false">$H$21*AO$7*'EOT by Month'!AO21</f>
        <v>50375</v>
      </c>
      <c r="AP21" s="86" t="n">
        <f aca="false">$H$21*AP$7*'EOT by Month'!AP21</f>
        <v>48750</v>
      </c>
      <c r="AQ21" s="86" t="n">
        <f aca="false">$H$21*AQ$7*'EOT by Month'!AQ21</f>
        <v>50375</v>
      </c>
      <c r="AR21" s="86" t="n">
        <f aca="false">$H$21*AR$7*'EOT by Month'!AR21</f>
        <v>48750</v>
      </c>
      <c r="AS21" s="86" t="n">
        <f aca="false">$H$21*AS$7*'EOT by Month'!AS21</f>
        <v>50375</v>
      </c>
      <c r="AT21" s="86" t="n">
        <f aca="false">$H$21*AT$7*'EOT by Month'!AT21</f>
        <v>50375</v>
      </c>
      <c r="AU21" s="86" t="n">
        <f aca="false">$H$21*AU$7*'EOT by Month'!AU21</f>
        <v>48750</v>
      </c>
      <c r="AV21" s="86" t="n">
        <f aca="false">$H$21*AV$7*'EOT by Month'!AV21</f>
        <v>50375</v>
      </c>
      <c r="AW21" s="86" t="n">
        <f aca="false">$H$21*AW$7*'EOT by Month'!AW21</f>
        <v>48750</v>
      </c>
      <c r="AX21" s="86" t="n">
        <f aca="false">$H$21*AX$7*'EOT by Month'!AX21</f>
        <v>50375</v>
      </c>
      <c r="AY21" s="86" t="n">
        <f aca="false">$H$21*AY$7*'EOT by Month'!AY21</f>
        <v>50375</v>
      </c>
      <c r="AZ21" s="86" t="n">
        <f aca="false">$H$21*AZ$7*'EOT by Month'!AZ21</f>
        <v>45500</v>
      </c>
      <c r="BA21" s="86" t="n">
        <f aca="false">$H$21*BA$7*'EOT by Month'!BA21</f>
        <v>50375</v>
      </c>
      <c r="BB21" s="86" t="n">
        <f aca="false">$H$21*BB$7*'EOT by Month'!BB21</f>
        <v>48750</v>
      </c>
      <c r="BC21" s="86" t="n">
        <f aca="false">$H$21*BC$7*'EOT by Month'!BC21</f>
        <v>50375</v>
      </c>
      <c r="BD21" s="86" t="n">
        <f aca="false">$H$21*BD$7*'EOT by Month'!BD21</f>
        <v>48750</v>
      </c>
      <c r="BE21" s="86" t="n">
        <f aca="false">$H$21*BE$7*'EOT by Month'!BE21</f>
        <v>50375</v>
      </c>
      <c r="BF21" s="86" t="n">
        <f aca="false">$H$21*BF$7*'EOT by Month'!BF21</f>
        <v>50375</v>
      </c>
      <c r="BG21" s="86" t="n">
        <f aca="false">$H$21*BG$7*'EOT by Month'!BG21</f>
        <v>48750</v>
      </c>
      <c r="BH21" s="86" t="n">
        <f aca="false">$H$21*BH$7*'EOT by Month'!BH21</f>
        <v>50375</v>
      </c>
      <c r="BI21" s="86" t="n">
        <f aca="false">$H$21*BI$7*'EOT by Month'!BI21</f>
        <v>0</v>
      </c>
      <c r="BJ21" s="86" t="n">
        <f aca="false">$H$21*BJ$7*'EOT by Month'!BJ21</f>
        <v>0</v>
      </c>
      <c r="BK21" s="86" t="n">
        <f aca="false">$H$21*BK$7*'EOT by Month'!BK21</f>
        <v>0</v>
      </c>
      <c r="BL21" s="86" t="n">
        <f aca="false">$H$21*BL$7*'EOT by Month'!BL21</f>
        <v>0</v>
      </c>
      <c r="BM21" s="86" t="n">
        <f aca="false">$H$21*BM$7*'EOT by Month'!BM21</f>
        <v>0</v>
      </c>
      <c r="BN21" s="86" t="n">
        <f aca="false">$H$21*BN$7*'EOT by Month'!BN21</f>
        <v>0</v>
      </c>
      <c r="BO21" s="86" t="n">
        <f aca="false">$H$21*BO$7*'EOT by Month'!BO21</f>
        <v>0</v>
      </c>
      <c r="BP21" s="86" t="n">
        <f aca="false">$H$21*BP$7*'EOT by Month'!BP21</f>
        <v>0</v>
      </c>
      <c r="BQ21" s="86" t="n">
        <f aca="false">$H$21*BQ$7*'EOT by Month'!BQ21</f>
        <v>0</v>
      </c>
      <c r="BR21" s="86" t="n">
        <f aca="false">$H$21*BR$7*'EOT by Month'!BR21</f>
        <v>0</v>
      </c>
      <c r="BS21" s="86" t="n">
        <f aca="false">$H$21*BS$7*'EOT by Month'!BS21</f>
        <v>0</v>
      </c>
      <c r="BT21" s="86" t="n">
        <f aca="false">$H$21*BT$7*'EOT by Month'!BT21</f>
        <v>0</v>
      </c>
      <c r="BU21" s="86" t="n">
        <f aca="false">$H$21*BU$7*'EOT by Month'!BU21</f>
        <v>0</v>
      </c>
      <c r="BV21" s="86" t="n">
        <f aca="false">$H$21*BV$7*'EOT by Month'!BV21</f>
        <v>0</v>
      </c>
      <c r="BW21" s="80"/>
    </row>
    <row r="22" customFormat="false" ht="12.75" hidden="false" customHeight="false" outlineLevel="0" collapsed="false">
      <c r="A22" s="152" t="n">
        <v>27579</v>
      </c>
      <c r="B22" s="153" t="s">
        <v>122</v>
      </c>
      <c r="C22" s="82"/>
      <c r="D22" s="83"/>
      <c r="E22" s="154" t="n">
        <v>37407</v>
      </c>
      <c r="G22" s="84"/>
      <c r="H22" s="122" t="n">
        <v>0.06</v>
      </c>
      <c r="I22" s="82"/>
      <c r="J22" s="86"/>
      <c r="K22" s="62" t="n">
        <v>438000</v>
      </c>
      <c r="L22" s="86" t="n">
        <f aca="false">$H$22*L$7*'EOT by Month'!L22</f>
        <v>37200</v>
      </c>
      <c r="M22" s="86" t="n">
        <f aca="false">$H$22*M$7*'EOT by Month'!M22</f>
        <v>36000</v>
      </c>
      <c r="N22" s="86" t="n">
        <f aca="false">$H$22*N$7*'EOT by Month'!N22</f>
        <v>37200</v>
      </c>
      <c r="O22" s="86" t="n">
        <f aca="false">$H$22*O$7*'EOT by Month'!O22</f>
        <v>37200</v>
      </c>
      <c r="P22" s="86" t="n">
        <f aca="false">$H$22*P$7*'EOT by Month'!P22</f>
        <v>33600</v>
      </c>
      <c r="Q22" s="86" t="n">
        <f aca="false">$H$22*Q$7*'EOT by Month'!Q22</f>
        <v>37200</v>
      </c>
      <c r="R22" s="86" t="n">
        <f aca="false">$H$22*R$7*'EOT by Month'!R22</f>
        <v>36000</v>
      </c>
      <c r="S22" s="86" t="n">
        <f aca="false">$H$22*S$7*'EOT by Month'!S22</f>
        <v>37200</v>
      </c>
      <c r="T22" s="86" t="n">
        <f aca="false">$H$22*T$7*'EOT by Month'!T22</f>
        <v>36000</v>
      </c>
      <c r="U22" s="86" t="n">
        <f aca="false">$H$22*U$7*'EOT by Month'!U22</f>
        <v>37200</v>
      </c>
      <c r="V22" s="86" t="n">
        <f aca="false">$H$22*V$7*'EOT by Month'!V22</f>
        <v>37200</v>
      </c>
      <c r="W22" s="86" t="n">
        <f aca="false">$H$22*W$7*'EOT by Month'!W22</f>
        <v>36000</v>
      </c>
      <c r="X22" s="86" t="n">
        <f aca="false">$H$22*X$7*'EOT by Month'!X22</f>
        <v>37200</v>
      </c>
      <c r="Y22" s="86" t="n">
        <f aca="false">$H$22*Y$7*'EOT by Month'!Y22</f>
        <v>36000</v>
      </c>
      <c r="Z22" s="86" t="n">
        <f aca="false">$H$22*Z$7*'EOT by Month'!Z22</f>
        <v>37200</v>
      </c>
      <c r="AA22" s="86" t="n">
        <f aca="false">$H$22*AA$7*'EOT by Month'!AA22</f>
        <v>37200</v>
      </c>
      <c r="AB22" s="86" t="n">
        <f aca="false">$H$22*AB$7*'EOT by Month'!AB22</f>
        <v>33600</v>
      </c>
      <c r="AC22" s="86" t="n">
        <f aca="false">$H$22*AC$7*'EOT by Month'!AC22</f>
        <v>37200</v>
      </c>
      <c r="AD22" s="86" t="n">
        <f aca="false">$H$22*AD$7*'EOT by Month'!AD22</f>
        <v>36000</v>
      </c>
      <c r="AE22" s="86" t="n">
        <f aca="false">$H$22*AE$7*'EOT by Month'!AE22</f>
        <v>37200</v>
      </c>
      <c r="AF22" s="86" t="n">
        <f aca="false">$H$22*AF$7*'EOT by Month'!AF22</f>
        <v>36000</v>
      </c>
      <c r="AG22" s="86" t="n">
        <f aca="false">$H$22*AG$7*'EOT by Month'!AG22</f>
        <v>37200</v>
      </c>
      <c r="AH22" s="86" t="n">
        <f aca="false">$H$22*AH$7*'EOT by Month'!AH22</f>
        <v>37200</v>
      </c>
      <c r="AI22" s="86" t="n">
        <f aca="false">$H$22*AI$7*'EOT by Month'!AI22</f>
        <v>36000</v>
      </c>
      <c r="AJ22" s="86" t="n">
        <f aca="false">$H$22*AJ$7*'EOT by Month'!AJ22</f>
        <v>37200</v>
      </c>
      <c r="AK22" s="86" t="n">
        <f aca="false">$H$22*AK$7*'EOT by Month'!AK22</f>
        <v>36000</v>
      </c>
      <c r="AL22" s="86" t="n">
        <f aca="false">$H$22*AL$7*'EOT by Month'!AL22</f>
        <v>37200</v>
      </c>
      <c r="AM22" s="86" t="n">
        <f aca="false">$H$22*AM$7*'EOT by Month'!AM22</f>
        <v>37200</v>
      </c>
      <c r="AN22" s="86" t="n">
        <f aca="false">$H$22*AN$7*'EOT by Month'!AN22</f>
        <v>34800</v>
      </c>
      <c r="AO22" s="86" t="n">
        <f aca="false">$H$22*AO$7*'EOT by Month'!AO22</f>
        <v>37200</v>
      </c>
      <c r="AP22" s="86" t="n">
        <f aca="false">$H$22*AP$7*'EOT by Month'!AP22</f>
        <v>36000</v>
      </c>
      <c r="AQ22" s="86" t="n">
        <f aca="false">$H$22*AQ$7*'EOT by Month'!AQ22</f>
        <v>37200</v>
      </c>
      <c r="AR22" s="86" t="n">
        <f aca="false">$H$22*AR$7*'EOT by Month'!AR22</f>
        <v>36000</v>
      </c>
      <c r="AS22" s="86" t="n">
        <f aca="false">$H$22*AS$7*'EOT by Month'!AS22</f>
        <v>37200</v>
      </c>
      <c r="AT22" s="86" t="n">
        <f aca="false">$H$22*AT$7*'EOT by Month'!AT22</f>
        <v>37200</v>
      </c>
      <c r="AU22" s="86" t="n">
        <f aca="false">$H$22*AU$7*'EOT by Month'!AU22</f>
        <v>36000</v>
      </c>
      <c r="AV22" s="86" t="n">
        <f aca="false">$H$22*AV$7*'EOT by Month'!AV22</f>
        <v>37200</v>
      </c>
      <c r="AW22" s="86" t="n">
        <f aca="false">$H$22*AW$7*'EOT by Month'!AW22</f>
        <v>36000</v>
      </c>
      <c r="AX22" s="86" t="n">
        <f aca="false">$H$22*AX$7*'EOT by Month'!AX22</f>
        <v>37200</v>
      </c>
      <c r="AY22" s="86" t="n">
        <f aca="false">$H$22*AY$7*'EOT by Month'!AY22</f>
        <v>37200</v>
      </c>
      <c r="AZ22" s="86" t="n">
        <f aca="false">$H$22*AZ$7*'EOT by Month'!AZ22</f>
        <v>33600</v>
      </c>
      <c r="BA22" s="86" t="n">
        <f aca="false">$H$22*BA$7*'EOT by Month'!BA22</f>
        <v>37200</v>
      </c>
      <c r="BB22" s="86" t="n">
        <f aca="false">$H$22*BB$7*'EOT by Month'!BB22</f>
        <v>36000</v>
      </c>
      <c r="BC22" s="86" t="n">
        <f aca="false">$H$22*BC$7*'EOT by Month'!BC22</f>
        <v>37200</v>
      </c>
      <c r="BD22" s="86" t="n">
        <f aca="false">$H$22*BD$7*'EOT by Month'!BD22</f>
        <v>36000</v>
      </c>
      <c r="BE22" s="86" t="n">
        <f aca="false">$H$22*BE$7*'EOT by Month'!BE22</f>
        <v>37200</v>
      </c>
      <c r="BF22" s="86" t="n">
        <f aca="false">$H$22*BF$7*'EOT by Month'!BF22</f>
        <v>37200</v>
      </c>
      <c r="BG22" s="86" t="n">
        <f aca="false">$H$22*BG$7*'EOT by Month'!BG22</f>
        <v>36000</v>
      </c>
      <c r="BH22" s="86" t="n">
        <f aca="false">$H$22*BH$7*'EOT by Month'!BH22</f>
        <v>37200</v>
      </c>
      <c r="BI22" s="86" t="n">
        <f aca="false">$H$22*BI$7*'EOT by Month'!BI22</f>
        <v>36000</v>
      </c>
      <c r="BJ22" s="86" t="n">
        <f aca="false">$H$22*BJ$7*'EOT by Month'!BJ22</f>
        <v>37200</v>
      </c>
      <c r="BK22" s="86" t="n">
        <f aca="false">$H$22*BK$7*'EOT by Month'!BK22</f>
        <v>37200</v>
      </c>
      <c r="BL22" s="86" t="n">
        <f aca="false">$H$22*BL$7*'EOT by Month'!BL22</f>
        <v>33600</v>
      </c>
      <c r="BM22" s="86" t="n">
        <f aca="false">$H$22*BM$7*'EOT by Month'!BM22</f>
        <v>37200</v>
      </c>
      <c r="BN22" s="86" t="n">
        <f aca="false">$H$22*BN$7*'EOT by Month'!BN22</f>
        <v>36000</v>
      </c>
      <c r="BO22" s="86" t="n">
        <f aca="false">$H$22*BO$7*'EOT by Month'!BO22</f>
        <v>37200</v>
      </c>
      <c r="BP22" s="86" t="n">
        <f aca="false">$H$22*BP$7*'EOT by Month'!BP22</f>
        <v>36000</v>
      </c>
      <c r="BQ22" s="86" t="n">
        <f aca="false">$H$22*BQ$7*'EOT by Month'!BQ22</f>
        <v>37200</v>
      </c>
      <c r="BR22" s="86" t="n">
        <f aca="false">$H$22*BR$7*'EOT by Month'!BR22</f>
        <v>37200</v>
      </c>
      <c r="BS22" s="86" t="n">
        <f aca="false">$H$22*BS$7*'EOT by Month'!BS22</f>
        <v>36000</v>
      </c>
      <c r="BT22" s="86" t="n">
        <f aca="false">$H$22*BT$7*'EOT by Month'!BT22</f>
        <v>37200</v>
      </c>
      <c r="BU22" s="86" t="n">
        <f aca="false">$H$22*BU$7*'EOT by Month'!BU22</f>
        <v>36000</v>
      </c>
      <c r="BV22" s="86" t="n">
        <f aca="false">$H$22*BV$7*'EOT by Month'!BV22</f>
        <v>37200</v>
      </c>
      <c r="BW22" s="88" t="n">
        <v>20000</v>
      </c>
      <c r="BX22" s="88" t="n">
        <v>20000</v>
      </c>
      <c r="BY22" s="88" t="n">
        <v>20000</v>
      </c>
      <c r="BZ22" s="88" t="n">
        <v>20000</v>
      </c>
      <c r="CA22" s="88" t="n">
        <v>20000</v>
      </c>
      <c r="CB22" s="88" t="n">
        <v>20000</v>
      </c>
      <c r="CC22" s="88" t="n">
        <v>20000</v>
      </c>
      <c r="CD22" s="88" t="n">
        <v>20000</v>
      </c>
      <c r="CE22" s="88" t="n">
        <v>20000</v>
      </c>
      <c r="CF22" s="88" t="n">
        <v>20000</v>
      </c>
      <c r="CG22" s="88" t="n">
        <v>20000</v>
      </c>
      <c r="CH22" s="88" t="n">
        <v>20000</v>
      </c>
      <c r="CI22" s="88" t="n">
        <v>20000</v>
      </c>
      <c r="CJ22" s="88" t="n">
        <v>20000</v>
      </c>
      <c r="CK22" s="88" t="n">
        <v>20000</v>
      </c>
      <c r="CL22" s="88" t="n">
        <v>20000</v>
      </c>
      <c r="CM22" s="88" t="n">
        <v>20000</v>
      </c>
      <c r="CN22" s="88" t="n">
        <v>20000</v>
      </c>
      <c r="CO22" s="88" t="n">
        <v>20000</v>
      </c>
      <c r="CP22" s="88" t="n">
        <v>20000</v>
      </c>
      <c r="CQ22" s="88" t="n">
        <v>20000</v>
      </c>
      <c r="CR22" s="88" t="n">
        <v>20000</v>
      </c>
      <c r="CS22" s="88" t="n">
        <v>20000</v>
      </c>
      <c r="CT22" s="88" t="n">
        <v>20000</v>
      </c>
      <c r="CU22" s="88" t="n">
        <v>20000</v>
      </c>
      <c r="CV22" s="88" t="n">
        <v>20000</v>
      </c>
      <c r="CW22" s="88" t="n">
        <v>20000</v>
      </c>
      <c r="CX22" s="88" t="n">
        <v>20000</v>
      </c>
      <c r="CY22" s="88" t="n">
        <v>20000</v>
      </c>
      <c r="CZ22" s="88" t="n">
        <v>20000</v>
      </c>
      <c r="DA22" s="88" t="n">
        <v>20000</v>
      </c>
      <c r="DB22" s="88" t="n">
        <v>20000</v>
      </c>
      <c r="DC22" s="88" t="n">
        <v>20000</v>
      </c>
      <c r="DD22" s="88" t="n">
        <v>20000</v>
      </c>
      <c r="DE22" s="88" t="n">
        <v>20000</v>
      </c>
      <c r="DF22" s="88" t="n">
        <v>20000</v>
      </c>
      <c r="DG22" s="88" t="n">
        <v>20000</v>
      </c>
      <c r="DH22" s="88" t="n">
        <v>20000</v>
      </c>
      <c r="DI22" s="88" t="n">
        <v>20000</v>
      </c>
      <c r="DJ22" s="88" t="n">
        <v>20000</v>
      </c>
      <c r="DK22" s="88" t="n">
        <v>20000</v>
      </c>
      <c r="DL22" s="88" t="n">
        <v>20000</v>
      </c>
      <c r="DM22" s="88" t="n">
        <v>20000</v>
      </c>
      <c r="DN22" s="88" t="n">
        <v>20000</v>
      </c>
      <c r="DO22" s="88" t="n">
        <v>20000</v>
      </c>
      <c r="DP22" s="88" t="n">
        <v>20000</v>
      </c>
      <c r="DQ22" s="88" t="n">
        <v>20000</v>
      </c>
      <c r="DR22" s="88" t="n">
        <v>20000</v>
      </c>
    </row>
    <row r="23" customFormat="false" ht="12.75" hidden="false" customHeight="false" outlineLevel="0" collapsed="false">
      <c r="A23" s="152" t="n">
        <v>27600</v>
      </c>
      <c r="B23" s="153" t="s">
        <v>124</v>
      </c>
      <c r="C23" s="82"/>
      <c r="D23" s="83"/>
      <c r="E23" s="154" t="n">
        <v>37407</v>
      </c>
      <c r="G23" s="84"/>
      <c r="H23" s="122" t="n">
        <v>0.09</v>
      </c>
      <c r="I23" s="82"/>
      <c r="J23" s="86"/>
      <c r="K23" s="62" t="n">
        <v>33975</v>
      </c>
      <c r="L23" s="86" t="n">
        <f aca="false">$H$23*L$7*'EOT by Month'!L23</f>
        <v>6975</v>
      </c>
      <c r="M23" s="86" t="n">
        <f aca="false">$H$23*M$7*'EOT by Month'!M23</f>
        <v>6750</v>
      </c>
      <c r="N23" s="86" t="n">
        <f aca="false">$H$23*N$7*'EOT by Month'!N23</f>
        <v>6975</v>
      </c>
      <c r="O23" s="86" t="n">
        <f aca="false">$H$23*O$7*'EOT by Month'!O23</f>
        <v>6975</v>
      </c>
      <c r="P23" s="86" t="n">
        <f aca="false">$H$23*P$7*'EOT by Month'!P23</f>
        <v>6300</v>
      </c>
      <c r="Q23" s="86" t="n">
        <f aca="false">$H$23*Q$7*'EOT by Month'!Q23</f>
        <v>6975</v>
      </c>
      <c r="R23" s="86" t="n">
        <f aca="false">$H$23*R$7*'EOT by Month'!R23</f>
        <v>6750</v>
      </c>
      <c r="S23" s="86" t="n">
        <f aca="false">$H$23*S$7*'EOT by Month'!S23</f>
        <v>6975</v>
      </c>
      <c r="T23" s="86" t="n">
        <f aca="false">$H$23*T$7*'EOT by Month'!T23</f>
        <v>0</v>
      </c>
      <c r="U23" s="86" t="n">
        <f aca="false">$H$23*U$7*'EOT by Month'!U23</f>
        <v>0</v>
      </c>
      <c r="V23" s="86" t="n">
        <f aca="false">$H$23*V$7*'EOT by Month'!V23</f>
        <v>0</v>
      </c>
      <c r="W23" s="86" t="n">
        <f aca="false">$H$23*W$7*'EOT by Month'!W23</f>
        <v>0</v>
      </c>
      <c r="X23" s="86" t="n">
        <f aca="false">$H$23*X$7*'EOT by Month'!X23</f>
        <v>0</v>
      </c>
      <c r="Y23" s="86" t="n">
        <f aca="false">$H$23*Y$7*'EOT by Month'!Y23</f>
        <v>0</v>
      </c>
      <c r="Z23" s="86" t="n">
        <f aca="false">$H$23*Z$7*'EOT by Month'!Z23</f>
        <v>0</v>
      </c>
      <c r="AA23" s="86" t="n">
        <f aca="false">$H$23*AA$7*'EOT by Month'!AA23</f>
        <v>0</v>
      </c>
      <c r="AB23" s="86" t="n">
        <f aca="false">$H$23*AB$7*'EOT by Month'!AB23</f>
        <v>0</v>
      </c>
      <c r="AC23" s="86" t="n">
        <f aca="false">$H$23*AC$7*'EOT by Month'!AC23</f>
        <v>0</v>
      </c>
      <c r="AD23" s="86" t="n">
        <f aca="false">$H$23*AD$7*'EOT by Month'!AD23</f>
        <v>0</v>
      </c>
      <c r="AE23" s="86" t="n">
        <f aca="false">$H$23*AE$7*'EOT by Month'!AE23</f>
        <v>0</v>
      </c>
      <c r="AF23" s="86" t="n">
        <f aca="false">$H$23*AF$7*'EOT by Month'!AF23</f>
        <v>0</v>
      </c>
      <c r="AG23" s="86" t="n">
        <f aca="false">$H$23*AG$7*'EOT by Month'!AG23</f>
        <v>0</v>
      </c>
      <c r="AH23" s="86" t="n">
        <f aca="false">$H$23*AH$7*'EOT by Month'!AH23</f>
        <v>0</v>
      </c>
      <c r="AI23" s="86" t="n">
        <f aca="false">$H$23*AI$7*'EOT by Month'!AI23</f>
        <v>0</v>
      </c>
      <c r="AJ23" s="86" t="n">
        <f aca="false">$H$23*AJ$7*'EOT by Month'!AJ23</f>
        <v>0</v>
      </c>
      <c r="AK23" s="86" t="n">
        <f aca="false">$H$23*AK$7*'EOT by Month'!AK23</f>
        <v>0</v>
      </c>
      <c r="AL23" s="86" t="n">
        <f aca="false">$H$23*AL$7*'EOT by Month'!AL23</f>
        <v>0</v>
      </c>
      <c r="AM23" s="86" t="n">
        <f aca="false">$H$23*AM$7*'EOT by Month'!AM23</f>
        <v>0</v>
      </c>
      <c r="AN23" s="86" t="n">
        <f aca="false">$H$23*AN$7*'EOT by Month'!AN23</f>
        <v>0</v>
      </c>
      <c r="AO23" s="86" t="n">
        <f aca="false">$H$23*AO$7*'EOT by Month'!AO23</f>
        <v>0</v>
      </c>
      <c r="AP23" s="86" t="n">
        <f aca="false">$H$23*AP$7*'EOT by Month'!AP23</f>
        <v>0</v>
      </c>
      <c r="AQ23" s="86" t="n">
        <f aca="false">$H$23*AQ$7*'EOT by Month'!AQ23</f>
        <v>0</v>
      </c>
      <c r="AR23" s="86" t="n">
        <f aca="false">$H$23*AR$7*'EOT by Month'!AR23</f>
        <v>0</v>
      </c>
      <c r="AS23" s="86" t="n">
        <f aca="false">$H$23*AS$7*'EOT by Month'!AS23</f>
        <v>0</v>
      </c>
      <c r="AT23" s="86" t="n">
        <f aca="false">$H$23*AT$7*'EOT by Month'!AT23</f>
        <v>0</v>
      </c>
      <c r="AU23" s="86" t="n">
        <f aca="false">$H$23*AU$7*'EOT by Month'!AU23</f>
        <v>0</v>
      </c>
      <c r="AV23" s="86" t="n">
        <f aca="false">$H$23*AV$7*'EOT by Month'!AV23</f>
        <v>0</v>
      </c>
      <c r="AW23" s="86" t="n">
        <f aca="false">$H$23*AW$7*'EOT by Month'!AW23</f>
        <v>0</v>
      </c>
      <c r="AX23" s="86" t="n">
        <f aca="false">$H$23*AX$7*'EOT by Month'!AX23</f>
        <v>0</v>
      </c>
      <c r="AY23" s="86" t="n">
        <f aca="false">$H$23*AY$7*'EOT by Month'!AY23</f>
        <v>0</v>
      </c>
      <c r="AZ23" s="86" t="n">
        <f aca="false">$H$23*AZ$7*'EOT by Month'!AZ23</f>
        <v>0</v>
      </c>
      <c r="BA23" s="86" t="n">
        <f aca="false">$H$23*BA$7*'EOT by Month'!BA23</f>
        <v>0</v>
      </c>
      <c r="BB23" s="86" t="n">
        <f aca="false">$H$23*BB$7*'EOT by Month'!BB23</f>
        <v>0</v>
      </c>
      <c r="BC23" s="86" t="n">
        <f aca="false">$H$23*BC$7*'EOT by Month'!BC23</f>
        <v>0</v>
      </c>
      <c r="BD23" s="86" t="n">
        <f aca="false">$H$23*BD$7*'EOT by Month'!BD23</f>
        <v>0</v>
      </c>
      <c r="BE23" s="86" t="n">
        <f aca="false">$H$23*BE$7*'EOT by Month'!BE23</f>
        <v>0</v>
      </c>
      <c r="BF23" s="86" t="n">
        <f aca="false">$H$23*BF$7*'EOT by Month'!BF23</f>
        <v>0</v>
      </c>
      <c r="BG23" s="86" t="n">
        <f aca="false">$H$23*BG$7*'EOT by Month'!BG23</f>
        <v>0</v>
      </c>
      <c r="BH23" s="86" t="n">
        <f aca="false">$H$23*BH$7*'EOT by Month'!BH23</f>
        <v>0</v>
      </c>
      <c r="BI23" s="86" t="n">
        <f aca="false">$H$23*BI$7*'EOT by Month'!BI23</f>
        <v>0</v>
      </c>
      <c r="BJ23" s="86" t="n">
        <f aca="false">$H$23*BJ$7*'EOT by Month'!BJ23</f>
        <v>0</v>
      </c>
      <c r="BK23" s="86" t="n">
        <f aca="false">$H$23*BK$7*'EOT by Month'!BK23</f>
        <v>0</v>
      </c>
      <c r="BL23" s="86" t="n">
        <f aca="false">$H$23*BL$7*'EOT by Month'!BL23</f>
        <v>0</v>
      </c>
      <c r="BM23" s="86" t="n">
        <f aca="false">$H$23*BM$7*'EOT by Month'!BM23</f>
        <v>0</v>
      </c>
      <c r="BN23" s="86" t="n">
        <f aca="false">$H$23*BN$7*'EOT by Month'!BN23</f>
        <v>0</v>
      </c>
      <c r="BO23" s="86" t="n">
        <f aca="false">$H$23*BO$7*'EOT by Month'!BO23</f>
        <v>0</v>
      </c>
      <c r="BP23" s="86" t="n">
        <f aca="false">$H$23*BP$7*'EOT by Month'!BP23</f>
        <v>0</v>
      </c>
      <c r="BQ23" s="86" t="n">
        <f aca="false">$H$23*BQ$7*'EOT by Month'!BQ23</f>
        <v>0</v>
      </c>
      <c r="BR23" s="86" t="n">
        <f aca="false">$H$23*BR$7*'EOT by Month'!BR23</f>
        <v>0</v>
      </c>
      <c r="BS23" s="86" t="n">
        <f aca="false">$H$23*BS$7*'EOT by Month'!BS23</f>
        <v>0</v>
      </c>
      <c r="BT23" s="86" t="n">
        <f aca="false">$H$23*BT$7*'EOT by Month'!BT23</f>
        <v>0</v>
      </c>
      <c r="BU23" s="86" t="n">
        <f aca="false">$H$23*BU$7*'EOT by Month'!BU23</f>
        <v>0</v>
      </c>
      <c r="BV23" s="86" t="n">
        <f aca="false">$H$23*BV$7*'EOT by Month'!BV23</f>
        <v>0</v>
      </c>
      <c r="BW23" s="80"/>
    </row>
    <row r="24" customFormat="false" ht="12.75" hidden="false" customHeight="false" outlineLevel="0" collapsed="false">
      <c r="A24" s="149" t="n">
        <v>27606</v>
      </c>
      <c r="B24" s="150" t="s">
        <v>125</v>
      </c>
      <c r="C24" s="82"/>
      <c r="D24" s="83"/>
      <c r="E24" s="151" t="n">
        <v>38990</v>
      </c>
      <c r="G24" s="84"/>
      <c r="H24" s="122" t="n">
        <v>0.08</v>
      </c>
      <c r="I24" s="82"/>
      <c r="J24" s="86"/>
      <c r="K24" s="62" t="n">
        <v>2336000</v>
      </c>
      <c r="L24" s="124" t="n">
        <f aca="false">$H$24*L$7*'EOT by Month'!L24</f>
        <v>198400</v>
      </c>
      <c r="M24" s="124" t="n">
        <f aca="false">$H$24*M$7*'EOT by Month'!M24</f>
        <v>192000</v>
      </c>
      <c r="N24" s="124" t="n">
        <f aca="false">$H$24*N$7*'EOT by Month'!N24</f>
        <v>198400</v>
      </c>
      <c r="O24" s="124" t="n">
        <f aca="false">$H$24*O$7*'EOT by Month'!O24</f>
        <v>198400</v>
      </c>
      <c r="P24" s="124" t="n">
        <f aca="false">$H$24*P$7*'EOT by Month'!P24</f>
        <v>179200</v>
      </c>
      <c r="Q24" s="124" t="n">
        <f aca="false">$H$24*Q$7*'EOT by Month'!Q24</f>
        <v>198400</v>
      </c>
      <c r="R24" s="124" t="n">
        <f aca="false">$H$24*R$7*'EOT by Month'!R24</f>
        <v>192000</v>
      </c>
      <c r="S24" s="124" t="n">
        <f aca="false">$H$24*S$7*'EOT by Month'!S24</f>
        <v>198400</v>
      </c>
      <c r="T24" s="124" t="n">
        <f aca="false">$H$24*T$7*'EOT by Month'!T24</f>
        <v>192000</v>
      </c>
      <c r="U24" s="124" t="n">
        <f aca="false">$H$24*U$7*'EOT by Month'!U24</f>
        <v>198400</v>
      </c>
      <c r="V24" s="124" t="n">
        <f aca="false">$H$24*V$7*'EOT by Month'!V24</f>
        <v>198400</v>
      </c>
      <c r="W24" s="124" t="n">
        <f aca="false">$H$24*W$7*'EOT by Month'!W24</f>
        <v>192000</v>
      </c>
      <c r="X24" s="124" t="n">
        <f aca="false">$H$24*X$7*'EOT by Month'!X24</f>
        <v>198400</v>
      </c>
      <c r="Y24" s="124" t="n">
        <f aca="false">$H$24*Y$7*'EOT by Month'!Y24</f>
        <v>192000</v>
      </c>
      <c r="Z24" s="124" t="n">
        <f aca="false">$H$24*Z$7*'EOT by Month'!Z24</f>
        <v>198400</v>
      </c>
      <c r="AA24" s="124" t="n">
        <f aca="false">$H$24*AA$7*'EOT by Month'!AA24</f>
        <v>198400</v>
      </c>
      <c r="AB24" s="124" t="n">
        <f aca="false">$H$24*AB$7*'EOT by Month'!AB24</f>
        <v>179200</v>
      </c>
      <c r="AC24" s="124" t="n">
        <f aca="false">$H$24*AC$7*'EOT by Month'!AC24</f>
        <v>198400</v>
      </c>
      <c r="AD24" s="124" t="n">
        <f aca="false">$H$24*AD$7*'EOT by Month'!AD24</f>
        <v>192000</v>
      </c>
      <c r="AE24" s="124" t="n">
        <f aca="false">$H$24*AE$7*'EOT by Month'!AE24</f>
        <v>198400</v>
      </c>
      <c r="AF24" s="124" t="n">
        <f aca="false">$H$24*AF$7*'EOT by Month'!AF24</f>
        <v>192000</v>
      </c>
      <c r="AG24" s="124" t="n">
        <f aca="false">$H$24*AG$7*'EOT by Month'!AG24</f>
        <v>198400</v>
      </c>
      <c r="AH24" s="124" t="n">
        <f aca="false">$H$24*AH$7*'EOT by Month'!AH24</f>
        <v>198400</v>
      </c>
      <c r="AI24" s="124" t="n">
        <f aca="false">$H$24*AI$7*'EOT by Month'!AI24</f>
        <v>192000</v>
      </c>
      <c r="AJ24" s="124" t="n">
        <f aca="false">$H$24*AJ$7*'EOT by Month'!AJ24</f>
        <v>198400</v>
      </c>
      <c r="AK24" s="124" t="n">
        <f aca="false">$H$24*AK$7*'EOT by Month'!AK24</f>
        <v>192000</v>
      </c>
      <c r="AL24" s="124" t="n">
        <f aca="false">$H$24*AL$7*'EOT by Month'!AL24</f>
        <v>198400</v>
      </c>
      <c r="AM24" s="124" t="n">
        <f aca="false">$H$24*AM$7*'EOT by Month'!AM24</f>
        <v>198400</v>
      </c>
      <c r="AN24" s="124" t="n">
        <f aca="false">$H$24*AN$7*'EOT by Month'!AN24</f>
        <v>185600</v>
      </c>
      <c r="AO24" s="124" t="n">
        <f aca="false">$H$24*AO$7*'EOT by Month'!AO24</f>
        <v>198400</v>
      </c>
      <c r="AP24" s="124" t="n">
        <f aca="false">$H$24*AP$7*'EOT by Month'!AP24</f>
        <v>192000</v>
      </c>
      <c r="AQ24" s="124" t="n">
        <f aca="false">$H$24*AQ$7*'EOT by Month'!AQ24</f>
        <v>198400</v>
      </c>
      <c r="AR24" s="124" t="n">
        <f aca="false">$H$24*AR$7*'EOT by Month'!AR24</f>
        <v>192000</v>
      </c>
      <c r="AS24" s="124" t="n">
        <f aca="false">$H$24*AS$7*'EOT by Month'!AS24</f>
        <v>198400</v>
      </c>
      <c r="AT24" s="124" t="n">
        <f aca="false">$H$24*AT$7*'EOT by Month'!AT24</f>
        <v>198400</v>
      </c>
      <c r="AU24" s="124" t="n">
        <f aca="false">$H$24*AU$7*'EOT by Month'!AU24</f>
        <v>192000</v>
      </c>
      <c r="AV24" s="124" t="n">
        <f aca="false">$H$24*AV$7*'EOT by Month'!AV24</f>
        <v>198400</v>
      </c>
      <c r="AW24" s="124" t="n">
        <f aca="false">$H$24*AW$7*'EOT by Month'!AW24</f>
        <v>192000</v>
      </c>
      <c r="AX24" s="124" t="n">
        <f aca="false">$H$24*AX$7*'EOT by Month'!AX24</f>
        <v>198400</v>
      </c>
      <c r="AY24" s="124" t="n">
        <f aca="false">$H$24*AY$7*'EOT by Month'!AY24</f>
        <v>198400</v>
      </c>
      <c r="AZ24" s="124" t="n">
        <f aca="false">$H$24*AZ$7*'EOT by Month'!AZ24</f>
        <v>179200</v>
      </c>
      <c r="BA24" s="124" t="n">
        <f aca="false">$H$24*BA$7*'EOT by Month'!BA24</f>
        <v>198400</v>
      </c>
      <c r="BB24" s="124" t="n">
        <f aca="false">$H$24*BB$7*'EOT by Month'!BB24</f>
        <v>192000</v>
      </c>
      <c r="BC24" s="124" t="n">
        <f aca="false">$H$24*BC$7*'EOT by Month'!BC24</f>
        <v>198400</v>
      </c>
      <c r="BD24" s="124" t="n">
        <f aca="false">$H$24*BD$7*'EOT by Month'!BD24</f>
        <v>192000</v>
      </c>
      <c r="BE24" s="124" t="n">
        <f aca="false">$H$24*BE$7*'EOT by Month'!BE24</f>
        <v>198400</v>
      </c>
      <c r="BF24" s="124" t="n">
        <f aca="false">$H$24*BF$7*'EOT by Month'!BF24</f>
        <v>198400</v>
      </c>
      <c r="BG24" s="124" t="n">
        <f aca="false">$H$24*BG$7*'EOT by Month'!BG24</f>
        <v>192000</v>
      </c>
      <c r="BH24" s="124" t="n">
        <f aca="false">$H$24*BH$7*'EOT by Month'!BH24</f>
        <v>198400</v>
      </c>
      <c r="BI24" s="124" t="n">
        <f aca="false">$H$24*BI$7*'EOT by Month'!BI24</f>
        <v>0</v>
      </c>
      <c r="BJ24" s="124" t="n">
        <f aca="false">$H$24*BJ$7*'EOT by Month'!BJ24</f>
        <v>0</v>
      </c>
      <c r="BK24" s="124" t="n">
        <f aca="false">$H$24*BK$7*'EOT by Month'!BK24</f>
        <v>0</v>
      </c>
      <c r="BL24" s="124" t="n">
        <f aca="false">$H$24*BL$7*'EOT by Month'!BL24</f>
        <v>0</v>
      </c>
      <c r="BM24" s="124" t="n">
        <f aca="false">$H$24*BM$7*'EOT by Month'!BM24</f>
        <v>0</v>
      </c>
      <c r="BN24" s="124" t="n">
        <f aca="false">$H$24*BN$7*'EOT by Month'!BN24</f>
        <v>0</v>
      </c>
      <c r="BO24" s="124" t="n">
        <f aca="false">$H$24*BO$7*'EOT by Month'!BO24</f>
        <v>0</v>
      </c>
      <c r="BP24" s="124" t="n">
        <f aca="false">$H$24*BP$7*'EOT by Month'!BP24</f>
        <v>0</v>
      </c>
      <c r="BQ24" s="124" t="n">
        <f aca="false">$H$24*BQ$7*'EOT by Month'!BQ24</f>
        <v>0</v>
      </c>
      <c r="BR24" s="124" t="n">
        <f aca="false">$H$24*BR$7*'EOT by Month'!BR24</f>
        <v>0</v>
      </c>
      <c r="BS24" s="124" t="n">
        <f aca="false">$H$24*BS$7*'EOT by Month'!BS24</f>
        <v>0</v>
      </c>
      <c r="BT24" s="124" t="n">
        <f aca="false">$H$24*BT$7*'EOT by Month'!BT24</f>
        <v>0</v>
      </c>
      <c r="BU24" s="124" t="n">
        <f aca="false">$H$24*BU$7*'EOT by Month'!BU24</f>
        <v>0</v>
      </c>
      <c r="BV24" s="124" t="n">
        <f aca="false">$H$24*BV$7*'EOT by Month'!BV24</f>
        <v>0</v>
      </c>
      <c r="BW24" s="80"/>
    </row>
    <row r="25" customFormat="false" ht="12.75" hidden="false" customHeight="false" outlineLevel="0" collapsed="false">
      <c r="G25" s="121"/>
      <c r="H25" s="128"/>
      <c r="I25" s="82" t="n">
        <f aca="false">SUM(I10:I24)</f>
        <v>0</v>
      </c>
      <c r="J25" s="82" t="n">
        <f aca="false">SUM(J10:J24)</f>
        <v>0</v>
      </c>
      <c r="K25" s="62" t="n">
        <f aca="false">SUM(K10:K24)</f>
        <v>9615577</v>
      </c>
      <c r="L25" s="82" t="n">
        <f aca="false">SUM(L10:L24)</f>
        <v>833749.34</v>
      </c>
      <c r="M25" s="82" t="n">
        <f aca="false">SUM(M10:M24)</f>
        <v>806854.2</v>
      </c>
      <c r="N25" s="82" t="n">
        <f aca="false">SUM(N10:N24)</f>
        <v>833749.34</v>
      </c>
      <c r="O25" s="129" t="n">
        <f aca="false">SUM(O10:O24)</f>
        <v>833749.34</v>
      </c>
      <c r="P25" s="82" t="n">
        <f aca="false">SUM(P10:P24)</f>
        <v>753063.92</v>
      </c>
      <c r="Q25" s="82" t="n">
        <f aca="false">SUM(Q10:Q24)</f>
        <v>818249.34</v>
      </c>
      <c r="R25" s="82" t="n">
        <f aca="false">SUM(R10:R24)</f>
        <v>791854.2</v>
      </c>
      <c r="S25" s="82" t="n">
        <f aca="false">SUM(S10:S24)</f>
        <v>818249.34</v>
      </c>
      <c r="T25" s="82" t="n">
        <f aca="false">SUM(T10:T24)</f>
        <v>785104.2</v>
      </c>
      <c r="U25" s="82" t="n">
        <f aca="false">SUM(U10:U24)</f>
        <v>811274.34</v>
      </c>
      <c r="V25" s="82" t="n">
        <f aca="false">SUM(V10:V24)</f>
        <v>811274.34</v>
      </c>
      <c r="W25" s="82" t="n">
        <f aca="false">SUM(W10:W24)</f>
        <v>785104.2</v>
      </c>
      <c r="X25" s="82" t="n">
        <f aca="false">SUM(X10:X24)</f>
        <v>811274.34</v>
      </c>
      <c r="Y25" s="82" t="n">
        <f aca="false">SUM(Y10:Y24)</f>
        <v>785104.2</v>
      </c>
      <c r="Z25" s="82" t="n">
        <f aca="false">SUM(Z10:Z24)</f>
        <v>811274.34</v>
      </c>
      <c r="AA25" s="82" t="n">
        <f aca="false">SUM(AA10:AA24)</f>
        <v>811274.34</v>
      </c>
      <c r="AB25" s="82" t="n">
        <f aca="false">SUM(AB10:AB24)</f>
        <v>732763.92</v>
      </c>
      <c r="AC25" s="82" t="n">
        <f aca="false">SUM(AC10:AC24)</f>
        <v>811274.34</v>
      </c>
      <c r="AD25" s="82" t="n">
        <f aca="false">SUM(AD10:AD24)</f>
        <v>785104.2</v>
      </c>
      <c r="AE25" s="82" t="n">
        <f aca="false">SUM(AE10:AE24)</f>
        <v>811274.34</v>
      </c>
      <c r="AF25" s="82" t="n">
        <f aca="false">SUM(AF10:AF24)</f>
        <v>785104.2</v>
      </c>
      <c r="AG25" s="82" t="n">
        <f aca="false">SUM(AG10:AG24)</f>
        <v>811274.34</v>
      </c>
      <c r="AH25" s="82" t="n">
        <f aca="false">SUM(AH10:AH24)</f>
        <v>811274.34</v>
      </c>
      <c r="AI25" s="82" t="n">
        <f aca="false">SUM(AI10:AI24)</f>
        <v>785104.2</v>
      </c>
      <c r="AJ25" s="82" t="n">
        <f aca="false">SUM(AJ10:AJ24)</f>
        <v>811274.34</v>
      </c>
      <c r="AK25" s="82" t="n">
        <f aca="false">SUM(AK10:AK24)</f>
        <v>785104.2</v>
      </c>
      <c r="AL25" s="82" t="n">
        <f aca="false">SUM(AL10:AL24)</f>
        <v>811274.34</v>
      </c>
      <c r="AM25" s="82" t="n">
        <f aca="false">SUM(AM10:AM24)</f>
        <v>811274.34</v>
      </c>
      <c r="AN25" s="82" t="n">
        <f aca="false">SUM(AN10:AN24)</f>
        <v>758934.06</v>
      </c>
      <c r="AO25" s="82" t="n">
        <f aca="false">SUM(AO10:AO24)</f>
        <v>811274.34</v>
      </c>
      <c r="AP25" s="82" t="n">
        <f aca="false">SUM(AP10:AP24)</f>
        <v>785104.2</v>
      </c>
      <c r="AQ25" s="82" t="n">
        <f aca="false">SUM(AQ10:AQ24)</f>
        <v>811274.34</v>
      </c>
      <c r="AR25" s="82" t="n">
        <f aca="false">SUM(AR10:AR24)</f>
        <v>785104.2</v>
      </c>
      <c r="AS25" s="82" t="n">
        <f aca="false">SUM(AS10:AS24)</f>
        <v>811274.34</v>
      </c>
      <c r="AT25" s="82" t="n">
        <f aca="false">SUM(AT10:AT24)</f>
        <v>811274.34</v>
      </c>
      <c r="AU25" s="82" t="n">
        <f aca="false">SUM(AU10:AU24)</f>
        <v>785104.2</v>
      </c>
      <c r="AV25" s="82" t="n">
        <f aca="false">SUM(AV10:AV24)</f>
        <v>811274.34</v>
      </c>
      <c r="AW25" s="82" t="n">
        <f aca="false">SUM(AW10:AW24)</f>
        <v>785104.2</v>
      </c>
      <c r="AX25" s="82" t="n">
        <f aca="false">SUM(AX10:AX24)</f>
        <v>811274.34</v>
      </c>
      <c r="AY25" s="82" t="n">
        <f aca="false">SUM(AY10:AY24)</f>
        <v>811274.34</v>
      </c>
      <c r="AZ25" s="82" t="n">
        <f aca="false">SUM(AZ10:AZ24)</f>
        <v>732763.92</v>
      </c>
      <c r="BA25" s="82" t="n">
        <f aca="false">SUM(BA10:BA24)</f>
        <v>811274.34</v>
      </c>
      <c r="BB25" s="82" t="n">
        <f aca="false">SUM(BB10:BB24)</f>
        <v>785104.2</v>
      </c>
      <c r="BC25" s="82" t="n">
        <f aca="false">SUM(BC10:BC24)</f>
        <v>811274.34</v>
      </c>
      <c r="BD25" s="82" t="n">
        <f aca="false">SUM(BD10:BD24)</f>
        <v>785104.2</v>
      </c>
      <c r="BE25" s="82" t="n">
        <f aca="false">SUM(BE10:BE24)</f>
        <v>811274.34</v>
      </c>
      <c r="BF25" s="82" t="n">
        <f aca="false">SUM(BF10:BF24)</f>
        <v>811274.34</v>
      </c>
      <c r="BG25" s="82" t="n">
        <f aca="false">SUM(BG10:BG24)</f>
        <v>785104.2</v>
      </c>
      <c r="BH25" s="82" t="n">
        <f aca="false">SUM(BH10:BH24)</f>
        <v>811274.34</v>
      </c>
      <c r="BI25" s="82" t="n">
        <f aca="false">SUM(BI10:BI24)</f>
        <v>103783.2</v>
      </c>
      <c r="BJ25" s="82" t="n">
        <f aca="false">SUM(BJ10:BJ24)</f>
        <v>107242.64</v>
      </c>
      <c r="BK25" s="82" t="n">
        <f aca="false">SUM(BK10:BK24)</f>
        <v>107242.64</v>
      </c>
      <c r="BL25" s="82" t="n">
        <f aca="false">SUM(BL10:BL24)</f>
        <v>96864.32</v>
      </c>
      <c r="BM25" s="82" t="n">
        <f aca="false">SUM(BM10:BM24)</f>
        <v>107242.64</v>
      </c>
      <c r="BN25" s="82" t="n">
        <f aca="false">SUM(BN10:BN24)</f>
        <v>103783.2</v>
      </c>
      <c r="BO25" s="82" t="n">
        <f aca="false">SUM(BO10:BO24)</f>
        <v>107242.64</v>
      </c>
      <c r="BP25" s="82" t="n">
        <f aca="false">SUM(BP10:BP24)</f>
        <v>103783.2</v>
      </c>
      <c r="BQ25" s="82" t="n">
        <f aca="false">SUM(BQ10:BQ24)</f>
        <v>107242.64</v>
      </c>
      <c r="BR25" s="82" t="n">
        <f aca="false">SUM(BR10:BR24)</f>
        <v>107242.64</v>
      </c>
      <c r="BS25" s="82" t="n">
        <f aca="false">SUM(BS10:BS24)</f>
        <v>103783.2</v>
      </c>
      <c r="BT25" s="82" t="n">
        <f aca="false">SUM(BT10:BT24)</f>
        <v>107242.64</v>
      </c>
      <c r="BU25" s="82" t="n">
        <f aca="false">SUM(BU10:BU24)</f>
        <v>103783.2</v>
      </c>
      <c r="BV25" s="82" t="n">
        <f aca="false">SUM(BV10:BV24)</f>
        <v>107242.64</v>
      </c>
    </row>
    <row r="26" customFormat="false" ht="12.75" hidden="false" customHeight="false" outlineLevel="0" collapsed="false">
      <c r="A26" s="107" t="s">
        <v>127</v>
      </c>
      <c r="B26" s="108"/>
      <c r="C26" s="108"/>
      <c r="D26" s="108"/>
      <c r="E26" s="109"/>
      <c r="F26" s="109"/>
      <c r="G26" s="108"/>
      <c r="H26" s="110"/>
      <c r="I26" s="110"/>
      <c r="J26" s="110"/>
      <c r="K26" s="111"/>
      <c r="L26" s="110"/>
      <c r="M26" s="112"/>
      <c r="N26" s="112"/>
      <c r="O26" s="113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 t="n">
        <f aca="false">SUM(O25:Z25)</f>
        <v>9615576.1</v>
      </c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 t="n">
        <f aca="false">SUM(AA25:AL25)</f>
        <v>9552101.1</v>
      </c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 t="n">
        <f aca="false">SUM(AM25:AX25)</f>
        <v>9578271.24</v>
      </c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 t="n">
        <f aca="false">SUM(AY25:BJ25)</f>
        <v>8166748.4</v>
      </c>
      <c r="BK26" s="115"/>
      <c r="BL26" s="115"/>
      <c r="BM26" s="115"/>
      <c r="BN26" s="115"/>
      <c r="BO26" s="115"/>
      <c r="BP26" s="115"/>
      <c r="BQ26" s="115"/>
      <c r="BR26" s="115"/>
      <c r="BS26" s="115"/>
      <c r="BT26" s="115"/>
      <c r="BU26" s="115"/>
      <c r="BV26" s="112" t="n">
        <f aca="false">SUM(BK25:BV25)</f>
        <v>1262695.6</v>
      </c>
      <c r="BW26" s="115"/>
      <c r="BX26" s="115"/>
      <c r="BY26" s="115"/>
      <c r="BZ26" s="115"/>
      <c r="CA26" s="115"/>
      <c r="CB26" s="115"/>
      <c r="CC26" s="115"/>
      <c r="CD26" s="115"/>
      <c r="CE26" s="115"/>
      <c r="CF26" s="115"/>
      <c r="CG26" s="115"/>
      <c r="CH26" s="115"/>
      <c r="CI26" s="115"/>
      <c r="CJ26" s="115"/>
      <c r="CK26" s="115"/>
      <c r="CL26" s="115"/>
      <c r="CM26" s="115"/>
      <c r="CN26" s="115"/>
      <c r="CO26" s="115"/>
      <c r="CP26" s="115"/>
      <c r="CQ26" s="115"/>
      <c r="CR26" s="115"/>
      <c r="CS26" s="115"/>
      <c r="CT26" s="115"/>
      <c r="CU26" s="115"/>
      <c r="CV26" s="115"/>
      <c r="CW26" s="115"/>
      <c r="CX26" s="115"/>
      <c r="CY26" s="115"/>
      <c r="CZ26" s="115"/>
      <c r="DA26" s="115"/>
      <c r="DB26" s="115"/>
      <c r="DC26" s="115"/>
      <c r="DD26" s="108"/>
      <c r="DE26" s="108"/>
      <c r="DF26" s="108"/>
      <c r="DG26" s="108"/>
      <c r="DH26" s="108"/>
      <c r="DI26" s="108"/>
      <c r="DJ26" s="108"/>
      <c r="DK26" s="108"/>
      <c r="DL26" s="108"/>
      <c r="DM26" s="108"/>
      <c r="DN26" s="108"/>
      <c r="DO26" s="108"/>
      <c r="DP26" s="108"/>
      <c r="DQ26" s="108"/>
      <c r="DR26" s="108"/>
    </row>
    <row r="27" customFormat="false" ht="12.75" hidden="true" customHeight="false" outlineLevel="0" collapsed="false">
      <c r="A27" s="155" t="s">
        <v>72</v>
      </c>
      <c r="C27" s="106"/>
      <c r="E27" s="83"/>
      <c r="G27" s="84"/>
      <c r="H27" s="84"/>
      <c r="I27" s="130" t="n">
        <f aca="false">850000-I25</f>
        <v>850000</v>
      </c>
      <c r="J27" s="130" t="n">
        <f aca="false">850000-J25</f>
        <v>850000</v>
      </c>
      <c r="K27" s="130"/>
      <c r="L27" s="130" t="n">
        <v>0</v>
      </c>
      <c r="M27" s="130" t="n">
        <v>0</v>
      </c>
      <c r="N27" s="130" t="n">
        <v>0</v>
      </c>
      <c r="O27" s="130" t="n">
        <v>0</v>
      </c>
      <c r="P27" s="130" t="n">
        <v>0</v>
      </c>
      <c r="Q27" s="130" t="n">
        <v>0</v>
      </c>
      <c r="R27" s="130" t="n">
        <v>0</v>
      </c>
      <c r="S27" s="130" t="n">
        <v>0</v>
      </c>
      <c r="T27" s="130" t="n">
        <v>0</v>
      </c>
      <c r="U27" s="130" t="n">
        <v>0</v>
      </c>
      <c r="V27" s="130" t="n">
        <v>0</v>
      </c>
      <c r="W27" s="130" t="n">
        <v>0</v>
      </c>
      <c r="X27" s="130" t="n">
        <v>0</v>
      </c>
      <c r="Y27" s="130" t="n">
        <v>0</v>
      </c>
      <c r="Z27" s="130" t="n">
        <v>0</v>
      </c>
      <c r="AA27" s="130" t="n">
        <v>0</v>
      </c>
      <c r="AB27" s="130" t="n">
        <v>0</v>
      </c>
      <c r="AC27" s="130" t="n">
        <v>0</v>
      </c>
      <c r="AD27" s="130" t="n">
        <v>0</v>
      </c>
      <c r="AE27" s="130" t="n">
        <v>0</v>
      </c>
      <c r="AF27" s="130" t="n">
        <v>0</v>
      </c>
      <c r="AG27" s="130" t="n">
        <v>0</v>
      </c>
      <c r="AH27" s="130" t="n">
        <v>0</v>
      </c>
      <c r="AI27" s="130" t="n">
        <v>0</v>
      </c>
      <c r="AJ27" s="130" t="n">
        <v>0</v>
      </c>
      <c r="AK27" s="130" t="n">
        <v>0</v>
      </c>
      <c r="AL27" s="130" t="n">
        <v>0</v>
      </c>
      <c r="AM27" s="130" t="n">
        <v>0</v>
      </c>
      <c r="AN27" s="130" t="n">
        <v>0</v>
      </c>
      <c r="AO27" s="130" t="n">
        <v>0</v>
      </c>
      <c r="AP27" s="130" t="n">
        <v>0</v>
      </c>
      <c r="AQ27" s="130" t="n">
        <v>0</v>
      </c>
      <c r="AR27" s="130" t="n">
        <v>0</v>
      </c>
      <c r="AS27" s="130" t="n">
        <v>0</v>
      </c>
      <c r="AT27" s="130" t="n">
        <v>0</v>
      </c>
      <c r="AU27" s="130" t="n">
        <v>0</v>
      </c>
      <c r="AV27" s="130" t="n">
        <v>0</v>
      </c>
      <c r="AW27" s="130" t="n">
        <v>0</v>
      </c>
      <c r="AX27" s="130" t="n">
        <v>0</v>
      </c>
      <c r="AY27" s="130" t="n">
        <v>0</v>
      </c>
      <c r="AZ27" s="130" t="n">
        <v>0</v>
      </c>
      <c r="BA27" s="130" t="n">
        <v>0</v>
      </c>
      <c r="BB27" s="130" t="n">
        <v>0</v>
      </c>
      <c r="BC27" s="130" t="n">
        <v>0</v>
      </c>
      <c r="BD27" s="130" t="n">
        <v>0</v>
      </c>
      <c r="BE27" s="130" t="n">
        <v>0</v>
      </c>
      <c r="BF27" s="130" t="n">
        <v>0</v>
      </c>
      <c r="BG27" s="130" t="n">
        <v>0</v>
      </c>
      <c r="BH27" s="130" t="n">
        <v>0</v>
      </c>
      <c r="BI27" s="130" t="n">
        <v>0</v>
      </c>
      <c r="BJ27" s="130" t="n">
        <v>0</v>
      </c>
      <c r="BK27" s="130" t="n">
        <v>0</v>
      </c>
      <c r="BL27" s="130" t="n">
        <v>0</v>
      </c>
      <c r="BM27" s="130" t="n">
        <v>0</v>
      </c>
      <c r="BN27" s="130" t="n">
        <v>0</v>
      </c>
      <c r="BO27" s="130" t="n">
        <v>0</v>
      </c>
      <c r="BP27" s="130" t="n">
        <v>0</v>
      </c>
      <c r="BQ27" s="130" t="n">
        <v>0</v>
      </c>
      <c r="BR27" s="130" t="n">
        <v>0</v>
      </c>
      <c r="BS27" s="130" t="n">
        <v>0</v>
      </c>
      <c r="BT27" s="130" t="n">
        <v>0</v>
      </c>
      <c r="BU27" s="130" t="n">
        <v>0</v>
      </c>
      <c r="BV27" s="130" t="n">
        <v>0</v>
      </c>
      <c r="BW27" s="130" t="n">
        <v>0</v>
      </c>
      <c r="BX27" s="130" t="n">
        <v>0</v>
      </c>
      <c r="BY27" s="130" t="n">
        <v>0</v>
      </c>
      <c r="BZ27" s="130" t="n">
        <v>0</v>
      </c>
      <c r="CA27" s="130" t="n">
        <v>0</v>
      </c>
      <c r="CB27" s="130" t="n">
        <v>0</v>
      </c>
      <c r="CC27" s="130" t="n">
        <v>0</v>
      </c>
      <c r="CD27" s="130" t="n">
        <v>0</v>
      </c>
      <c r="CE27" s="130" t="n">
        <v>0</v>
      </c>
      <c r="CF27" s="130" t="n">
        <v>0</v>
      </c>
      <c r="CG27" s="130" t="n">
        <v>0</v>
      </c>
      <c r="CH27" s="130" t="n">
        <v>0</v>
      </c>
      <c r="CI27" s="130" t="n">
        <v>0</v>
      </c>
      <c r="CJ27" s="130" t="n">
        <v>0</v>
      </c>
      <c r="CK27" s="130" t="n">
        <v>0</v>
      </c>
      <c r="CL27" s="130" t="n">
        <v>0</v>
      </c>
      <c r="CM27" s="130" t="n">
        <v>0</v>
      </c>
      <c r="CN27" s="130" t="n">
        <v>0</v>
      </c>
      <c r="CO27" s="130" t="n">
        <v>0</v>
      </c>
      <c r="CP27" s="130" t="n">
        <v>0</v>
      </c>
      <c r="CQ27" s="130" t="n">
        <v>0</v>
      </c>
      <c r="CR27" s="130" t="n">
        <v>0</v>
      </c>
      <c r="CS27" s="130" t="n">
        <v>0</v>
      </c>
      <c r="CT27" s="130" t="n">
        <v>0</v>
      </c>
      <c r="CU27" s="130" t="n">
        <v>0</v>
      </c>
      <c r="CV27" s="130" t="n">
        <v>0</v>
      </c>
      <c r="CW27" s="130" t="n">
        <v>0</v>
      </c>
      <c r="CX27" s="130" t="n">
        <v>0</v>
      </c>
      <c r="CY27" s="130" t="n">
        <v>0</v>
      </c>
      <c r="CZ27" s="130" t="n">
        <v>0</v>
      </c>
      <c r="DA27" s="130" t="n">
        <v>0</v>
      </c>
      <c r="DB27" s="130" t="n">
        <v>0</v>
      </c>
      <c r="DC27" s="130" t="n">
        <v>0</v>
      </c>
      <c r="DD27" s="130" t="n">
        <v>0</v>
      </c>
      <c r="DE27" s="130" t="n">
        <v>0</v>
      </c>
      <c r="DF27" s="130" t="n">
        <v>0</v>
      </c>
      <c r="DG27" s="130" t="n">
        <v>0</v>
      </c>
      <c r="DH27" s="130" t="n">
        <v>0</v>
      </c>
      <c r="DI27" s="130" t="n">
        <v>0</v>
      </c>
      <c r="DJ27" s="130" t="n">
        <v>0</v>
      </c>
      <c r="DK27" s="130" t="n">
        <v>0</v>
      </c>
      <c r="DL27" s="130" t="n">
        <v>0</v>
      </c>
      <c r="DM27" s="130" t="n">
        <v>0</v>
      </c>
      <c r="DN27" s="130" t="n">
        <v>0</v>
      </c>
      <c r="DO27" s="130" t="n">
        <v>0</v>
      </c>
      <c r="DP27" s="130" t="n">
        <v>0</v>
      </c>
      <c r="DQ27" s="130" t="n">
        <v>0</v>
      </c>
      <c r="DR27" s="130" t="n">
        <v>0</v>
      </c>
    </row>
    <row r="28" customFormat="false" ht="12.75" hidden="true" customHeight="false" outlineLevel="0" collapsed="false">
      <c r="A28" s="156"/>
      <c r="E28" s="83"/>
      <c r="G28" s="84"/>
      <c r="H28" s="84"/>
    </row>
    <row r="29" customFormat="false" ht="12.75" hidden="true" customHeight="false" outlineLevel="0" collapsed="false">
      <c r="A29" s="155" t="s">
        <v>89</v>
      </c>
      <c r="B29" s="106"/>
      <c r="C29" s="106"/>
      <c r="D29" s="106"/>
      <c r="E29" s="132"/>
      <c r="F29" s="83"/>
      <c r="G29" s="84"/>
      <c r="H29" s="84"/>
      <c r="I29" s="0" t="n">
        <v>0</v>
      </c>
      <c r="J29" s="0" t="n">
        <v>0</v>
      </c>
      <c r="L29" s="0" t="n">
        <v>0</v>
      </c>
      <c r="M29" s="0" t="n">
        <v>0</v>
      </c>
      <c r="N29" s="0" t="n">
        <v>0</v>
      </c>
      <c r="O29" s="0" t="n">
        <v>0</v>
      </c>
      <c r="P29" s="0" t="n">
        <v>0</v>
      </c>
      <c r="Q29" s="0" t="n">
        <v>0</v>
      </c>
      <c r="R29" s="0" t="n">
        <v>0</v>
      </c>
      <c r="S29" s="0" t="n">
        <v>0</v>
      </c>
      <c r="T29" s="0" t="n">
        <v>0</v>
      </c>
      <c r="U29" s="0" t="n">
        <v>0</v>
      </c>
      <c r="V29" s="0" t="n">
        <v>0</v>
      </c>
      <c r="W29" s="0" t="n">
        <v>0</v>
      </c>
      <c r="X29" s="0" t="n">
        <v>0</v>
      </c>
      <c r="Y29" s="0" t="n">
        <v>0</v>
      </c>
      <c r="Z29" s="0" t="n">
        <v>0</v>
      </c>
      <c r="AA29" s="0" t="n">
        <v>0</v>
      </c>
      <c r="AB29" s="0" t="n">
        <v>0</v>
      </c>
      <c r="AC29" s="0" t="n">
        <v>0</v>
      </c>
      <c r="AD29" s="0" t="n">
        <v>0</v>
      </c>
      <c r="AE29" s="0" t="n">
        <v>0</v>
      </c>
      <c r="AF29" s="0" t="n">
        <v>0</v>
      </c>
      <c r="AG29" s="0" t="n">
        <v>0</v>
      </c>
      <c r="AH29" s="0" t="n">
        <v>0</v>
      </c>
      <c r="AI29" s="0" t="n">
        <v>0</v>
      </c>
      <c r="AJ29" s="0" t="n">
        <v>0</v>
      </c>
      <c r="AK29" s="0" t="n">
        <v>0</v>
      </c>
      <c r="AL29" s="0" t="n">
        <v>0</v>
      </c>
      <c r="AM29" s="0" t="n">
        <v>0</v>
      </c>
      <c r="AN29" s="0" t="n">
        <v>0</v>
      </c>
      <c r="AO29" s="0" t="n">
        <v>0</v>
      </c>
      <c r="AP29" s="0" t="n">
        <v>0</v>
      </c>
      <c r="AQ29" s="0" t="n">
        <v>0</v>
      </c>
      <c r="AR29" s="0" t="n">
        <v>0</v>
      </c>
      <c r="AS29" s="0" t="n">
        <v>0</v>
      </c>
      <c r="AT29" s="0" t="n">
        <v>0</v>
      </c>
      <c r="AU29" s="0" t="n">
        <v>0</v>
      </c>
      <c r="AV29" s="0" t="n">
        <v>0</v>
      </c>
      <c r="AW29" s="0" t="n">
        <v>0</v>
      </c>
      <c r="AX29" s="0" t="n">
        <v>0</v>
      </c>
      <c r="AY29" s="0" t="n">
        <v>0</v>
      </c>
      <c r="AZ29" s="0" t="n">
        <v>0</v>
      </c>
      <c r="BA29" s="0" t="n">
        <v>0</v>
      </c>
      <c r="BB29" s="0" t="n">
        <v>0</v>
      </c>
      <c r="BC29" s="0" t="n">
        <v>0</v>
      </c>
      <c r="BD29" s="0" t="n">
        <v>0</v>
      </c>
      <c r="BE29" s="0" t="n">
        <v>0</v>
      </c>
      <c r="BF29" s="0" t="n">
        <v>0</v>
      </c>
      <c r="BG29" s="0" t="n">
        <v>0</v>
      </c>
      <c r="BH29" s="0" t="n">
        <v>0</v>
      </c>
      <c r="BI29" s="0" t="n">
        <v>0</v>
      </c>
      <c r="BJ29" s="0" t="n">
        <v>0</v>
      </c>
      <c r="BK29" s="0" t="n">
        <v>0</v>
      </c>
      <c r="BL29" s="0" t="n">
        <v>0</v>
      </c>
      <c r="BM29" s="0" t="n">
        <v>0</v>
      </c>
      <c r="BN29" s="0" t="n">
        <v>0</v>
      </c>
      <c r="BO29" s="0" t="n">
        <v>0</v>
      </c>
      <c r="BP29" s="0" t="n">
        <v>0</v>
      </c>
      <c r="BQ29" s="0" t="n">
        <v>0</v>
      </c>
      <c r="BR29" s="0" t="n">
        <v>0</v>
      </c>
      <c r="BS29" s="0" t="n">
        <v>0</v>
      </c>
      <c r="BT29" s="0" t="n">
        <v>0</v>
      </c>
      <c r="BU29" s="0" t="n">
        <v>0</v>
      </c>
      <c r="BV29" s="0" t="n">
        <v>0</v>
      </c>
      <c r="BW29" s="0" t="n">
        <v>0</v>
      </c>
      <c r="BX29" s="0" t="n">
        <v>0</v>
      </c>
      <c r="BY29" s="0" t="n">
        <v>0</v>
      </c>
      <c r="BZ29" s="0" t="n">
        <v>0</v>
      </c>
      <c r="CA29" s="0" t="n">
        <v>0</v>
      </c>
      <c r="CB29" s="0" t="n">
        <v>0</v>
      </c>
      <c r="CC29" s="0" t="n">
        <v>0</v>
      </c>
      <c r="CD29" s="0" t="n">
        <v>0</v>
      </c>
      <c r="CE29" s="0" t="n">
        <v>0</v>
      </c>
      <c r="CF29" s="0" t="n">
        <v>0</v>
      </c>
      <c r="CG29" s="0" t="n">
        <v>0</v>
      </c>
      <c r="CH29" s="0" t="n">
        <v>0</v>
      </c>
      <c r="CI29" s="0" t="n">
        <v>0</v>
      </c>
      <c r="CJ29" s="0" t="n">
        <v>0</v>
      </c>
      <c r="CK29" s="0" t="n">
        <v>0</v>
      </c>
      <c r="CL29" s="0" t="n">
        <v>0</v>
      </c>
      <c r="CM29" s="0" t="n">
        <v>0</v>
      </c>
      <c r="CN29" s="0" t="n">
        <v>0</v>
      </c>
      <c r="CO29" s="0" t="n">
        <v>0</v>
      </c>
      <c r="CP29" s="0" t="n">
        <v>0</v>
      </c>
      <c r="CQ29" s="0" t="n">
        <v>0</v>
      </c>
      <c r="CR29" s="0" t="n">
        <v>0</v>
      </c>
      <c r="CS29" s="0" t="n">
        <v>0</v>
      </c>
      <c r="CT29" s="0" t="n">
        <v>0</v>
      </c>
      <c r="CU29" s="0" t="n">
        <v>0</v>
      </c>
      <c r="CV29" s="0" t="n">
        <v>0</v>
      </c>
      <c r="CW29" s="0" t="n">
        <v>0</v>
      </c>
      <c r="CX29" s="0" t="n">
        <v>0</v>
      </c>
      <c r="CY29" s="0" t="n">
        <v>0</v>
      </c>
      <c r="CZ29" s="0" t="n">
        <v>0</v>
      </c>
      <c r="DA29" s="0" t="n">
        <v>0</v>
      </c>
      <c r="DB29" s="0" t="n">
        <v>0</v>
      </c>
      <c r="DC29" s="0" t="n">
        <v>0</v>
      </c>
      <c r="DD29" s="0" t="n">
        <v>0</v>
      </c>
      <c r="DE29" s="0" t="n">
        <v>0</v>
      </c>
      <c r="DF29" s="0" t="n">
        <v>0</v>
      </c>
      <c r="DG29" s="0" t="n">
        <v>0</v>
      </c>
      <c r="DH29" s="0" t="n">
        <v>0</v>
      </c>
      <c r="DI29" s="0" t="n">
        <v>0</v>
      </c>
      <c r="DJ29" s="0" t="n">
        <v>0</v>
      </c>
      <c r="DK29" s="0" t="n">
        <v>0</v>
      </c>
      <c r="DL29" s="0" t="n">
        <v>0</v>
      </c>
      <c r="DM29" s="0" t="n">
        <v>0</v>
      </c>
      <c r="DN29" s="0" t="n">
        <v>0</v>
      </c>
      <c r="DO29" s="0" t="n">
        <v>0</v>
      </c>
      <c r="DP29" s="0" t="n">
        <v>0</v>
      </c>
      <c r="DQ29" s="0" t="n">
        <v>0</v>
      </c>
      <c r="DR29" s="0" t="n">
        <v>0</v>
      </c>
    </row>
    <row r="30" customFormat="false" ht="12.75" hidden="true" customHeight="false" outlineLevel="0" collapsed="false">
      <c r="A30" s="156"/>
      <c r="E30" s="83"/>
      <c r="G30" s="84"/>
      <c r="H30" s="84"/>
    </row>
    <row r="31" customFormat="false" ht="12.75" hidden="true" customHeight="false" outlineLevel="0" collapsed="false">
      <c r="A31" s="155" t="s">
        <v>77</v>
      </c>
      <c r="D31" s="106"/>
      <c r="E31" s="106"/>
      <c r="J31" s="82" t="n">
        <f aca="false">SUM(J10:J24)</f>
        <v>0</v>
      </c>
      <c r="K31" s="82"/>
      <c r="L31" s="82" t="n">
        <v>0</v>
      </c>
      <c r="M31" s="82" t="n">
        <v>0</v>
      </c>
      <c r="N31" s="82" t="n">
        <v>0</v>
      </c>
      <c r="O31" s="82" t="n">
        <v>0</v>
      </c>
      <c r="P31" s="82" t="n">
        <v>0</v>
      </c>
      <c r="Q31" s="82" t="n">
        <v>0</v>
      </c>
      <c r="R31" s="82" t="n">
        <v>0</v>
      </c>
      <c r="S31" s="82" t="n">
        <v>0</v>
      </c>
      <c r="T31" s="82" t="n">
        <v>0</v>
      </c>
      <c r="U31" s="82" t="n">
        <v>0</v>
      </c>
      <c r="V31" s="82" t="n">
        <v>0</v>
      </c>
      <c r="W31" s="82" t="n">
        <v>0</v>
      </c>
      <c r="X31" s="82" t="n">
        <v>0</v>
      </c>
      <c r="Y31" s="82" t="n">
        <v>0</v>
      </c>
      <c r="Z31" s="82" t="n">
        <v>0</v>
      </c>
      <c r="AA31" s="82" t="n">
        <v>0</v>
      </c>
      <c r="AB31" s="82" t="n">
        <v>0</v>
      </c>
      <c r="AC31" s="82" t="n">
        <v>0</v>
      </c>
      <c r="AD31" s="82" t="n">
        <v>0</v>
      </c>
      <c r="AE31" s="82" t="n">
        <v>0</v>
      </c>
      <c r="AF31" s="82" t="n">
        <v>0</v>
      </c>
      <c r="AG31" s="82" t="n">
        <v>0</v>
      </c>
      <c r="AH31" s="82" t="n">
        <v>0</v>
      </c>
      <c r="AI31" s="82" t="n">
        <v>0</v>
      </c>
      <c r="AJ31" s="82" t="n">
        <v>0</v>
      </c>
      <c r="AK31" s="82" t="n">
        <v>0</v>
      </c>
      <c r="AL31" s="82" t="n">
        <v>0</v>
      </c>
      <c r="AM31" s="82" t="n">
        <v>0</v>
      </c>
      <c r="AN31" s="82" t="n">
        <v>0</v>
      </c>
      <c r="AO31" s="82" t="n">
        <v>0</v>
      </c>
      <c r="AP31" s="82" t="n">
        <v>0</v>
      </c>
      <c r="AQ31" s="82" t="n">
        <v>0</v>
      </c>
      <c r="AR31" s="82" t="n">
        <v>0</v>
      </c>
      <c r="AS31" s="82" t="n">
        <v>0</v>
      </c>
      <c r="AT31" s="82" t="n">
        <v>0</v>
      </c>
      <c r="AU31" s="82" t="n">
        <v>0</v>
      </c>
      <c r="AV31" s="82" t="n">
        <v>0</v>
      </c>
      <c r="AW31" s="82" t="n">
        <v>0</v>
      </c>
      <c r="AX31" s="82" t="n">
        <v>0</v>
      </c>
      <c r="AY31" s="82" t="n">
        <v>0</v>
      </c>
      <c r="AZ31" s="82" t="n">
        <v>0</v>
      </c>
      <c r="BA31" s="82" t="n">
        <v>0</v>
      </c>
      <c r="BB31" s="82" t="n">
        <v>0</v>
      </c>
      <c r="BC31" s="82" t="n">
        <v>0</v>
      </c>
      <c r="BD31" s="82" t="n">
        <v>0</v>
      </c>
      <c r="BE31" s="82" t="n">
        <v>0</v>
      </c>
      <c r="BF31" s="82" t="n">
        <v>0</v>
      </c>
      <c r="BG31" s="82" t="n">
        <v>0</v>
      </c>
      <c r="BH31" s="82" t="n">
        <v>0</v>
      </c>
      <c r="BI31" s="82" t="n">
        <v>0</v>
      </c>
      <c r="BJ31" s="82" t="n">
        <v>0</v>
      </c>
      <c r="BK31" s="82" t="n">
        <v>0</v>
      </c>
      <c r="BL31" s="82" t="n">
        <v>0</v>
      </c>
      <c r="BM31" s="82" t="n">
        <v>0</v>
      </c>
      <c r="BN31" s="82" t="n">
        <v>0</v>
      </c>
      <c r="BO31" s="82" t="n">
        <v>0</v>
      </c>
      <c r="BP31" s="82" t="n">
        <v>0</v>
      </c>
      <c r="BQ31" s="82" t="n">
        <v>0</v>
      </c>
      <c r="BR31" s="82" t="n">
        <v>0</v>
      </c>
      <c r="BS31" s="82" t="n">
        <v>0</v>
      </c>
      <c r="BT31" s="82" t="n">
        <v>0</v>
      </c>
      <c r="BU31" s="82" t="n">
        <v>0</v>
      </c>
      <c r="BV31" s="82" t="n">
        <v>0</v>
      </c>
      <c r="BW31" s="82" t="n">
        <v>0</v>
      </c>
      <c r="BX31" s="82" t="n">
        <v>0</v>
      </c>
      <c r="BY31" s="82" t="n">
        <v>0</v>
      </c>
      <c r="BZ31" s="82" t="n">
        <v>0</v>
      </c>
      <c r="CA31" s="82" t="n">
        <v>0</v>
      </c>
      <c r="CB31" s="82" t="n">
        <v>0</v>
      </c>
      <c r="CC31" s="82" t="n">
        <v>0</v>
      </c>
      <c r="CD31" s="82" t="n">
        <v>0</v>
      </c>
      <c r="CE31" s="82" t="n">
        <v>0</v>
      </c>
      <c r="CF31" s="82" t="n">
        <v>0</v>
      </c>
      <c r="CG31" s="82" t="n">
        <v>0</v>
      </c>
      <c r="CH31" s="82" t="n">
        <v>0</v>
      </c>
      <c r="CI31" s="82" t="n">
        <v>0</v>
      </c>
      <c r="CJ31" s="82" t="n">
        <v>0</v>
      </c>
      <c r="CK31" s="82" t="n">
        <v>0</v>
      </c>
      <c r="CL31" s="82" t="n">
        <v>0</v>
      </c>
      <c r="CM31" s="82" t="n">
        <v>0</v>
      </c>
      <c r="CN31" s="82" t="n">
        <v>0</v>
      </c>
      <c r="CO31" s="82" t="n">
        <v>0</v>
      </c>
      <c r="CP31" s="82" t="n">
        <v>0</v>
      </c>
      <c r="CQ31" s="82" t="n">
        <v>0</v>
      </c>
      <c r="CR31" s="82" t="n">
        <v>0</v>
      </c>
      <c r="CS31" s="82" t="n">
        <v>0</v>
      </c>
      <c r="CT31" s="82" t="n">
        <v>0</v>
      </c>
      <c r="CU31" s="82" t="n">
        <v>0</v>
      </c>
      <c r="CV31" s="82" t="n">
        <v>0</v>
      </c>
      <c r="CW31" s="82" t="n">
        <v>0</v>
      </c>
      <c r="CX31" s="82" t="n">
        <v>0</v>
      </c>
      <c r="CY31" s="82" t="n">
        <v>0</v>
      </c>
      <c r="CZ31" s="82" t="n">
        <v>0</v>
      </c>
      <c r="DA31" s="82" t="n">
        <v>0</v>
      </c>
      <c r="DB31" s="82" t="n">
        <v>0</v>
      </c>
      <c r="DC31" s="82" t="n">
        <v>0</v>
      </c>
      <c r="DD31" s="82" t="n">
        <v>0</v>
      </c>
      <c r="DE31" s="82" t="n">
        <v>0</v>
      </c>
      <c r="DF31" s="82" t="n">
        <v>0</v>
      </c>
      <c r="DG31" s="82" t="n">
        <v>0</v>
      </c>
      <c r="DH31" s="82" t="n">
        <v>0</v>
      </c>
      <c r="DI31" s="82" t="n">
        <v>0</v>
      </c>
      <c r="DJ31" s="82" t="n">
        <v>0</v>
      </c>
      <c r="DK31" s="82" t="n">
        <v>0</v>
      </c>
      <c r="DL31" s="82" t="n">
        <v>0</v>
      </c>
      <c r="DM31" s="82" t="n">
        <v>0</v>
      </c>
      <c r="DN31" s="82" t="n">
        <v>0</v>
      </c>
      <c r="DO31" s="82" t="n">
        <v>0</v>
      </c>
      <c r="DP31" s="82" t="n">
        <v>0</v>
      </c>
      <c r="DQ31" s="82" t="n">
        <v>0</v>
      </c>
      <c r="DR31" s="82" t="n">
        <v>0</v>
      </c>
    </row>
    <row r="32" customFormat="false" ht="12.75" hidden="false" customHeight="false" outlineLevel="0" collapsed="false">
      <c r="D32" s="83"/>
      <c r="E32" s="83"/>
      <c r="G32" s="84"/>
      <c r="H32" s="84"/>
    </row>
    <row r="33" customFormat="false" ht="12.75" hidden="false" customHeight="false" outlineLevel="0" collapsed="false">
      <c r="BJ33" s="130"/>
    </row>
    <row r="34" customFormat="false" ht="12.75" hidden="false" customHeight="false" outlineLevel="0" collapsed="false">
      <c r="E34" s="106"/>
      <c r="F34" s="106"/>
    </row>
    <row r="35" customFormat="false" ht="12.75" hidden="false" customHeight="false" outlineLevel="0" collapsed="false">
      <c r="A35" s="0" t="s">
        <v>90</v>
      </c>
      <c r="E35" s="106"/>
      <c r="F35" s="106"/>
    </row>
    <row r="36" customFormat="false" ht="12.75" hidden="false" customHeight="false" outlineLevel="0" collapsed="false">
      <c r="A36" s="106"/>
      <c r="E36" s="106"/>
      <c r="F36" s="106"/>
    </row>
    <row r="37" customFormat="false" ht="12.75" hidden="false" customHeight="false" outlineLevel="0" collapsed="false">
      <c r="E37" s="106"/>
      <c r="F37" s="106"/>
    </row>
    <row r="38" customFormat="false" ht="12.75" hidden="false" customHeight="false" outlineLevel="0" collapsed="false">
      <c r="A38" s="106"/>
      <c r="E38" s="106"/>
      <c r="F38" s="106"/>
    </row>
    <row r="39" customFormat="false" ht="12.75" hidden="false" customHeight="false" outlineLevel="0" collapsed="false">
      <c r="E39" s="106"/>
      <c r="F39" s="106"/>
    </row>
    <row r="40" customFormat="false" ht="12.75" hidden="false" customHeight="false" outlineLevel="0" collapsed="false">
      <c r="A40" s="106"/>
      <c r="D40" s="106"/>
      <c r="E40" s="106"/>
      <c r="F40" s="106"/>
    </row>
    <row r="43" customFormat="false" ht="12.75" hidden="false" customHeight="false" outlineLevel="0" collapsed="false">
      <c r="D43" s="106"/>
      <c r="E43" s="106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2" width="24.41"/>
    <col collapsed="false" customWidth="true" hidden="true" outlineLevel="0" max="2" min="2" style="22" width="9.06"/>
    <col collapsed="false" customWidth="true" hidden="false" outlineLevel="0" max="3" min="3" style="23" width="13.14"/>
    <col collapsed="false" customWidth="true" hidden="false" outlineLevel="0" max="4" min="4" style="23" width="3.7"/>
    <col collapsed="false" customWidth="true" hidden="false" outlineLevel="0" max="6" min="5" style="23" width="12.28"/>
    <col collapsed="false" customWidth="true" hidden="false" outlineLevel="0" max="8" min="7" style="23" width="12.56"/>
    <col collapsed="false" customWidth="true" hidden="false" outlineLevel="0" max="9" min="9" style="23" width="12.28"/>
    <col collapsed="false" customWidth="true" hidden="false" outlineLevel="0" max="13" min="10" style="23" width="12.56"/>
    <col collapsed="false" customWidth="true" hidden="false" outlineLevel="0" max="20" min="14" style="22" width="10.71"/>
    <col collapsed="false" customWidth="true" hidden="false" outlineLevel="0" max="26" min="21" style="22" width="10.13"/>
    <col collapsed="false" customWidth="false" hidden="false" outlineLevel="0" max="257" min="27" style="22" width="9.14"/>
  </cols>
  <sheetData>
    <row r="1" customFormat="false" ht="33.75" hidden="false" customHeight="true" outlineLevel="0" collapsed="false">
      <c r="A1" s="24" t="s">
        <v>13</v>
      </c>
      <c r="B1" s="24"/>
      <c r="C1" s="25"/>
      <c r="D1" s="25"/>
      <c r="E1" s="25"/>
      <c r="F1" s="25"/>
      <c r="G1" s="26"/>
      <c r="H1" s="26"/>
      <c r="I1" s="26"/>
      <c r="J1" s="26"/>
      <c r="K1" s="26"/>
      <c r="L1" s="26"/>
      <c r="M1" s="26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  <c r="IJ1" s="27"/>
      <c r="IK1" s="27"/>
      <c r="IL1" s="27"/>
      <c r="IM1" s="27"/>
      <c r="IN1" s="27"/>
      <c r="IO1" s="27"/>
      <c r="IP1" s="27"/>
      <c r="IQ1" s="27"/>
      <c r="IR1" s="27"/>
      <c r="IS1" s="27"/>
      <c r="IT1" s="27"/>
      <c r="IU1" s="27"/>
      <c r="IV1" s="27"/>
      <c r="IW1" s="27"/>
    </row>
    <row r="2" customFormat="false" ht="12.75" hidden="false" customHeight="false" outlineLevel="0" collapsed="false">
      <c r="A2" s="28"/>
      <c r="B2" s="28"/>
      <c r="C2" s="29"/>
      <c r="D2" s="29"/>
      <c r="E2" s="29"/>
      <c r="F2" s="29"/>
    </row>
    <row r="3" customFormat="false" ht="15" hidden="false" customHeight="true" outlineLevel="0" collapsed="false">
      <c r="A3" s="30" t="s">
        <v>14</v>
      </c>
      <c r="B3" s="30" t="s">
        <v>15</v>
      </c>
      <c r="C3" s="31" t="s">
        <v>16</v>
      </c>
      <c r="D3" s="31"/>
      <c r="E3" s="31" t="s">
        <v>17</v>
      </c>
      <c r="F3" s="31" t="s">
        <v>18</v>
      </c>
      <c r="G3" s="32"/>
      <c r="H3" s="32"/>
      <c r="I3" s="32"/>
      <c r="J3" s="32"/>
      <c r="K3" s="32"/>
      <c r="L3" s="32"/>
      <c r="M3" s="32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  <c r="IW3" s="33"/>
    </row>
    <row r="4" customFormat="false" ht="12.75" hidden="false" customHeight="false" outlineLevel="0" collapsed="false">
      <c r="A4" s="28"/>
      <c r="B4" s="28"/>
      <c r="C4" s="29"/>
      <c r="D4" s="29"/>
      <c r="E4" s="29"/>
      <c r="F4" s="29"/>
    </row>
    <row r="5" customFormat="false" ht="12.75" hidden="false" customHeight="false" outlineLevel="0" collapsed="false">
      <c r="A5" s="28" t="s">
        <v>19</v>
      </c>
      <c r="B5" s="34"/>
      <c r="C5" s="35" t="n">
        <v>0.385</v>
      </c>
      <c r="D5" s="35"/>
      <c r="E5" s="36" t="n">
        <v>42886</v>
      </c>
      <c r="F5" s="37" t="n">
        <v>10000</v>
      </c>
    </row>
    <row r="6" customFormat="false" ht="12.75" hidden="false" customHeight="false" outlineLevel="0" collapsed="false">
      <c r="A6" s="38" t="s">
        <v>20</v>
      </c>
      <c r="B6" s="34"/>
      <c r="C6" s="35" t="n">
        <v>0.38</v>
      </c>
      <c r="D6" s="35"/>
      <c r="E6" s="36" t="n">
        <v>42886</v>
      </c>
      <c r="F6" s="37" t="n">
        <v>2700</v>
      </c>
    </row>
    <row r="7" customFormat="false" ht="12.75" hidden="false" customHeight="false" outlineLevel="0" collapsed="false">
      <c r="A7" s="38" t="s">
        <v>20</v>
      </c>
      <c r="B7" s="28"/>
      <c r="C7" s="35" t="n">
        <v>2.2</v>
      </c>
      <c r="D7" s="35"/>
      <c r="E7" s="36" t="n">
        <v>37772</v>
      </c>
      <c r="F7" s="37" t="n">
        <v>5300</v>
      </c>
    </row>
    <row r="8" customFormat="false" ht="12.75" hidden="false" customHeight="false" outlineLevel="0" collapsed="false">
      <c r="A8" s="38" t="s">
        <v>21</v>
      </c>
      <c r="B8" s="38"/>
      <c r="C8" s="35" t="n">
        <v>0.42</v>
      </c>
      <c r="D8" s="35"/>
      <c r="E8" s="36" t="n">
        <v>41882</v>
      </c>
      <c r="F8" s="37" t="n">
        <v>4500</v>
      </c>
    </row>
    <row r="9" customFormat="false" ht="12.75" hidden="false" customHeight="false" outlineLevel="0" collapsed="false">
      <c r="A9" s="38" t="s">
        <v>22</v>
      </c>
      <c r="B9" s="38"/>
      <c r="C9" s="35" t="n">
        <v>0.38</v>
      </c>
      <c r="D9" s="35"/>
      <c r="E9" s="36" t="n">
        <v>41060</v>
      </c>
      <c r="F9" s="37" t="n">
        <v>15000</v>
      </c>
    </row>
    <row r="10" customFormat="false" ht="12.75" hidden="false" customHeight="false" outlineLevel="0" collapsed="false">
      <c r="A10" s="38" t="s">
        <v>23</v>
      </c>
      <c r="B10" s="38"/>
      <c r="C10" s="35" t="n">
        <v>1.75</v>
      </c>
      <c r="D10" s="35"/>
      <c r="E10" s="36" t="n">
        <v>37711</v>
      </c>
      <c r="F10" s="37" t="n">
        <v>1700</v>
      </c>
    </row>
    <row r="11" customFormat="false" ht="12.75" hidden="false" customHeight="false" outlineLevel="0" collapsed="false">
      <c r="A11" s="38" t="s">
        <v>23</v>
      </c>
      <c r="B11" s="38"/>
      <c r="C11" s="35" t="n">
        <v>0.75</v>
      </c>
      <c r="D11" s="35"/>
      <c r="E11" s="36" t="n">
        <v>37772</v>
      </c>
      <c r="F11" s="37" t="n">
        <v>1700</v>
      </c>
    </row>
    <row r="12" customFormat="false" ht="12.75" hidden="false" customHeight="false" outlineLevel="0" collapsed="false">
      <c r="A12" s="38" t="s">
        <v>23</v>
      </c>
      <c r="B12" s="38"/>
      <c r="C12" s="35" t="n">
        <v>0.75</v>
      </c>
      <c r="D12" s="35"/>
      <c r="E12" s="36" t="n">
        <v>38077</v>
      </c>
      <c r="F12" s="37" t="n">
        <v>5000</v>
      </c>
    </row>
    <row r="13" customFormat="false" ht="12.75" hidden="false" customHeight="false" outlineLevel="0" collapsed="false">
      <c r="A13" s="38" t="s">
        <v>24</v>
      </c>
      <c r="B13" s="38"/>
      <c r="C13" s="35" t="n">
        <v>0.38</v>
      </c>
      <c r="D13" s="35"/>
      <c r="E13" s="36" t="n">
        <v>42916</v>
      </c>
      <c r="F13" s="37" t="n">
        <v>40000</v>
      </c>
    </row>
    <row r="14" customFormat="false" ht="12.75" hidden="false" customHeight="false" outlineLevel="0" collapsed="false">
      <c r="A14" s="38" t="s">
        <v>25</v>
      </c>
      <c r="B14" s="38"/>
      <c r="C14" s="35" t="n">
        <v>0.38</v>
      </c>
      <c r="D14" s="35"/>
      <c r="E14" s="36" t="n">
        <v>48395</v>
      </c>
      <c r="F14" s="37" t="n">
        <v>20000</v>
      </c>
    </row>
    <row r="15" customFormat="false" ht="12.75" hidden="false" customHeight="false" outlineLevel="0" collapsed="false">
      <c r="A15" s="38" t="s">
        <v>25</v>
      </c>
      <c r="B15" s="38"/>
      <c r="C15" s="35" t="n">
        <v>0.225</v>
      </c>
      <c r="D15" s="35"/>
      <c r="E15" s="36" t="n">
        <v>39233</v>
      </c>
      <c r="F15" s="37" t="n">
        <v>7500</v>
      </c>
    </row>
    <row r="16" customFormat="false" ht="12.75" hidden="false" customHeight="false" outlineLevel="0" collapsed="false">
      <c r="A16" s="38" t="s">
        <v>26</v>
      </c>
      <c r="B16" s="38"/>
      <c r="C16" s="29"/>
      <c r="D16" s="29"/>
      <c r="E16" s="29"/>
      <c r="F16" s="29"/>
    </row>
    <row r="17" customFormat="false" ht="12.75" hidden="false" customHeight="false" outlineLevel="0" collapsed="false">
      <c r="A17" s="38" t="s">
        <v>27</v>
      </c>
      <c r="B17" s="38"/>
      <c r="C17" s="39" t="n">
        <v>107000</v>
      </c>
      <c r="D17" s="39"/>
      <c r="E17" s="29"/>
      <c r="F17" s="29"/>
    </row>
    <row r="18" customFormat="false" ht="12.75" hidden="false" customHeight="false" outlineLevel="0" collapsed="false">
      <c r="A18" s="38" t="s">
        <v>28</v>
      </c>
      <c r="B18" s="38"/>
      <c r="C18" s="39" t="n">
        <f aca="false">C17*365</f>
        <v>39055000</v>
      </c>
      <c r="D18" s="39"/>
      <c r="E18" s="29"/>
      <c r="F18" s="29"/>
    </row>
    <row r="19" customFormat="false" ht="12.75" hidden="false" customHeight="false" outlineLevel="0" collapsed="false">
      <c r="A19" s="38" t="s">
        <v>26</v>
      </c>
      <c r="B19" s="38"/>
      <c r="C19" s="29"/>
      <c r="D19" s="29"/>
      <c r="E19" s="29"/>
      <c r="F19" s="29"/>
    </row>
    <row r="20" customFormat="false" ht="12.75" hidden="false" customHeight="false" outlineLevel="0" collapsed="false">
      <c r="A20" s="40" t="s">
        <v>29</v>
      </c>
      <c r="B20" s="28"/>
      <c r="C20" s="41" t="n">
        <v>37621</v>
      </c>
      <c r="D20" s="42" t="s">
        <v>30</v>
      </c>
      <c r="E20" s="41" t="n">
        <f aca="false">EDATE(C20,12)</f>
        <v>37986</v>
      </c>
      <c r="F20" s="41" t="n">
        <f aca="false">EDATE(E20,12)</f>
        <v>38352</v>
      </c>
      <c r="G20" s="41" t="n">
        <f aca="false">EDATE(F20,12)</f>
        <v>38717</v>
      </c>
      <c r="H20" s="41" t="n">
        <f aca="false">EDATE(G20,12)</f>
        <v>39082</v>
      </c>
      <c r="I20" s="41" t="n">
        <f aca="false">EDATE(H20,12)</f>
        <v>39447</v>
      </c>
      <c r="J20" s="41" t="n">
        <f aca="false">EDATE(I20,12)</f>
        <v>39813</v>
      </c>
      <c r="K20" s="41" t="n">
        <f aca="false">EDATE(J20,12)</f>
        <v>40178</v>
      </c>
      <c r="L20" s="41" t="n">
        <f aca="false">EDATE(K20,12)</f>
        <v>40543</v>
      </c>
      <c r="M20" s="41" t="n">
        <f aca="false">EDATE(L20,12)</f>
        <v>40908</v>
      </c>
      <c r="P20" s="43"/>
      <c r="Q20" s="43"/>
      <c r="R20" s="43"/>
      <c r="S20" s="43"/>
      <c r="T20" s="43"/>
      <c r="U20" s="43"/>
      <c r="V20" s="43"/>
      <c r="W20" s="43"/>
      <c r="X20" s="43"/>
    </row>
    <row r="21" customFormat="false" ht="12.75" hidden="false" customHeight="false" outlineLevel="0" collapsed="false">
      <c r="A21" s="28" t="s">
        <v>19</v>
      </c>
      <c r="B21" s="38"/>
      <c r="C21" s="39" t="n">
        <f aca="false">IF(C$20&lt;E5,F5*213,0)</f>
        <v>2130000</v>
      </c>
      <c r="D21" s="39"/>
      <c r="E21" s="39" t="n">
        <f aca="false">IF(E$20&lt;$E$5,$F$5*365,0)</f>
        <v>3650000</v>
      </c>
      <c r="F21" s="39" t="n">
        <f aca="false">IF(F$20&lt;$E$5,$F$5*365,0)</f>
        <v>3650000</v>
      </c>
      <c r="G21" s="39" t="n">
        <f aca="false">IF(G$20&lt;$E$5,$F$5*365,0)</f>
        <v>3650000</v>
      </c>
      <c r="H21" s="39" t="n">
        <f aca="false">IF(H$20&lt;$E$5,$F$5*365,0)</f>
        <v>3650000</v>
      </c>
      <c r="I21" s="39" t="n">
        <f aca="false">IF(I$20&lt;$E$5,$F$5*365,0)</f>
        <v>3650000</v>
      </c>
      <c r="J21" s="39" t="n">
        <f aca="false">IF(J$20&lt;$E$5,$F$5*365,0)</f>
        <v>3650000</v>
      </c>
      <c r="K21" s="39" t="n">
        <f aca="false">IF(K$20&lt;$E$5,$F$5*365,0)</f>
        <v>3650000</v>
      </c>
      <c r="L21" s="39" t="n">
        <f aca="false">IF(L$20&lt;$E$5,$F$5*365,0)</f>
        <v>3650000</v>
      </c>
      <c r="M21" s="39" t="n">
        <f aca="false">IF(M$20&lt;$E$5,$F$5*365,0)</f>
        <v>3650000</v>
      </c>
      <c r="P21" s="44"/>
      <c r="Q21" s="44"/>
      <c r="R21" s="44"/>
      <c r="S21" s="44"/>
      <c r="T21" s="44"/>
      <c r="U21" s="44"/>
      <c r="V21" s="44"/>
      <c r="W21" s="44"/>
      <c r="X21" s="44"/>
    </row>
    <row r="22" customFormat="false" ht="12.75" hidden="false" customHeight="false" outlineLevel="0" collapsed="false">
      <c r="A22" s="38" t="s">
        <v>20</v>
      </c>
      <c r="B22" s="38"/>
      <c r="C22" s="39" t="n">
        <f aca="false">IF(C$20&lt;E6,F6*213,0)</f>
        <v>575100</v>
      </c>
      <c r="D22" s="39"/>
      <c r="E22" s="39" t="n">
        <f aca="false">IF(E$20&lt;$E$6,$F$6*365,0)</f>
        <v>985500</v>
      </c>
      <c r="F22" s="39" t="n">
        <f aca="false">IF(F$20&lt;$E$6,$F$6*365,0)</f>
        <v>985500</v>
      </c>
      <c r="G22" s="39" t="n">
        <f aca="false">IF(G$20&lt;$E$6,$F$6*365,0)</f>
        <v>985500</v>
      </c>
      <c r="H22" s="39" t="n">
        <f aca="false">IF(H$20&lt;$E$6,$F$6*365,0)</f>
        <v>985500</v>
      </c>
      <c r="I22" s="39" t="n">
        <f aca="false">IF(I$20&lt;$E$6,$F$6*365,0)</f>
        <v>985500</v>
      </c>
      <c r="J22" s="39" t="n">
        <f aca="false">IF(J$20&lt;$E$6,$F$6*365,0)</f>
        <v>985500</v>
      </c>
      <c r="K22" s="39" t="n">
        <f aca="false">IF(K$20&lt;$E$6,$F$6*365,0)</f>
        <v>985500</v>
      </c>
      <c r="L22" s="39" t="n">
        <f aca="false">IF(L$20&lt;$E$6,$F$6*365,0)</f>
        <v>985500</v>
      </c>
      <c r="M22" s="39" t="n">
        <f aca="false">IF(M$20&lt;$E$6,$F$6*365,0)</f>
        <v>985500</v>
      </c>
      <c r="P22" s="44"/>
      <c r="Q22" s="44"/>
      <c r="R22" s="44"/>
      <c r="S22" s="44"/>
      <c r="T22" s="44"/>
      <c r="U22" s="44"/>
      <c r="V22" s="45"/>
      <c r="W22" s="45"/>
      <c r="X22" s="45"/>
    </row>
    <row r="23" customFormat="false" ht="12.75" hidden="false" customHeight="false" outlineLevel="0" collapsed="false">
      <c r="A23" s="38" t="s">
        <v>20</v>
      </c>
      <c r="B23" s="38"/>
      <c r="C23" s="39" t="n">
        <f aca="false">IF(C$20&lt;E7,F7*213,0)</f>
        <v>1128900</v>
      </c>
      <c r="D23" s="39"/>
      <c r="E23" s="46" t="n">
        <f aca="false">(5/12)*F7*365</f>
        <v>806041.666666667</v>
      </c>
      <c r="F23" s="39" t="n">
        <f aca="false">IF(F$20&lt;$E$7,$F$7*365,0)</f>
        <v>0</v>
      </c>
      <c r="G23" s="39" t="n">
        <f aca="false">IF(G$20&lt;$E$7,$F$7*365,0)</f>
        <v>0</v>
      </c>
      <c r="H23" s="39" t="n">
        <f aca="false">IF(H$20&lt;$E$7,$F$7*365,0)</f>
        <v>0</v>
      </c>
      <c r="I23" s="39" t="n">
        <f aca="false">IF(I$20&lt;$E$7,$F$7*365,0)</f>
        <v>0</v>
      </c>
      <c r="J23" s="39" t="n">
        <f aca="false">IF(J$20&lt;$E$7,$F$7*365,0)</f>
        <v>0</v>
      </c>
      <c r="K23" s="39" t="n">
        <f aca="false">IF(K$20&lt;$E$7,$F$7*365,0)</f>
        <v>0</v>
      </c>
      <c r="L23" s="39" t="n">
        <f aca="false">IF(L$20&lt;$E$7,$F$7*365,0)</f>
        <v>0</v>
      </c>
      <c r="M23" s="39" t="n">
        <f aca="false">IF(M$20&lt;$E$7,$F$7*365,0)</f>
        <v>0</v>
      </c>
      <c r="P23" s="44"/>
      <c r="Q23" s="44"/>
      <c r="R23" s="44"/>
      <c r="S23" s="44"/>
      <c r="T23" s="44"/>
      <c r="U23" s="44"/>
      <c r="V23" s="45"/>
      <c r="W23" s="45"/>
      <c r="X23" s="45"/>
    </row>
    <row r="24" customFormat="false" ht="12.75" hidden="false" customHeight="false" outlineLevel="0" collapsed="false">
      <c r="A24" s="38" t="s">
        <v>21</v>
      </c>
      <c r="B24" s="28"/>
      <c r="C24" s="39" t="n">
        <f aca="false">IF(C$20&lt;E8,F8*213,0)</f>
        <v>958500</v>
      </c>
      <c r="D24" s="39"/>
      <c r="E24" s="39" t="n">
        <f aca="false">IF(E$20&lt;$E$8,$F$8*365,0)</f>
        <v>1642500</v>
      </c>
      <c r="F24" s="39" t="n">
        <f aca="false">IF(F$20&lt;$E$8,$F$8*365,0)</f>
        <v>1642500</v>
      </c>
      <c r="G24" s="39" t="n">
        <f aca="false">IF(G$20&lt;$E$8,$F$8*365,0)</f>
        <v>1642500</v>
      </c>
      <c r="H24" s="39" t="n">
        <f aca="false">IF(H$20&lt;$E$8,$F$8*365,0)</f>
        <v>1642500</v>
      </c>
      <c r="I24" s="39" t="n">
        <f aca="false">IF(I$20&lt;$E$8,$F$8*365,0)</f>
        <v>1642500</v>
      </c>
      <c r="J24" s="39" t="n">
        <f aca="false">IF(J$20&lt;$E$8,$F$8*365,0)</f>
        <v>1642500</v>
      </c>
      <c r="K24" s="39" t="n">
        <f aca="false">IF(K$20&lt;$E$8,$F$8*365,0)</f>
        <v>1642500</v>
      </c>
      <c r="L24" s="39" t="n">
        <f aca="false">IF(L$20&lt;$E$8,$F$8*365,0)</f>
        <v>1642500</v>
      </c>
      <c r="M24" s="39" t="n">
        <f aca="false">IF(M$20&lt;$E$8,$F$8*365,0)</f>
        <v>1642500</v>
      </c>
      <c r="P24" s="44"/>
      <c r="Q24" s="44"/>
      <c r="R24" s="44"/>
      <c r="S24" s="44"/>
      <c r="T24" s="44"/>
      <c r="U24" s="44"/>
      <c r="V24" s="45"/>
      <c r="W24" s="45"/>
      <c r="X24" s="45"/>
    </row>
    <row r="25" customFormat="false" ht="12.75" hidden="false" customHeight="false" outlineLevel="0" collapsed="false">
      <c r="A25" s="38" t="s">
        <v>22</v>
      </c>
      <c r="B25" s="38"/>
      <c r="C25" s="39" t="n">
        <f aca="false">IF(C$20&lt;E9,F9*213,0)</f>
        <v>3195000</v>
      </c>
      <c r="D25" s="39"/>
      <c r="E25" s="39" t="n">
        <f aca="false">IF(E$20&lt;$E$9,$F$9*365,0)</f>
        <v>5475000</v>
      </c>
      <c r="F25" s="39" t="n">
        <f aca="false">IF(F$20&lt;$E$9,$F$9*365,0)</f>
        <v>5475000</v>
      </c>
      <c r="G25" s="39" t="n">
        <f aca="false">IF(G$20&lt;$E$9,$F$9*365,0)</f>
        <v>5475000</v>
      </c>
      <c r="H25" s="39" t="n">
        <f aca="false">IF(H$20&lt;$E$9,$F$9*365,0)</f>
        <v>5475000</v>
      </c>
      <c r="I25" s="39" t="n">
        <f aca="false">IF(I$20&lt;$E$9,$F$9*365,0)</f>
        <v>5475000</v>
      </c>
      <c r="J25" s="39" t="n">
        <f aca="false">IF(J$20&lt;$E$9,$F$9*365,0)</f>
        <v>5475000</v>
      </c>
      <c r="K25" s="39" t="n">
        <f aca="false">IF(K$20&lt;$E$9,$F$9*365,0)</f>
        <v>5475000</v>
      </c>
      <c r="L25" s="39" t="n">
        <f aca="false">IF(L$20&lt;$E$9,$F$9*365,0)</f>
        <v>5475000</v>
      </c>
      <c r="M25" s="39" t="n">
        <f aca="false">IF(M$20&lt;$E$9,$F$9*365,0)</f>
        <v>5475000</v>
      </c>
      <c r="P25" s="44"/>
      <c r="Q25" s="44"/>
      <c r="R25" s="44"/>
      <c r="S25" s="44"/>
      <c r="T25" s="44"/>
      <c r="U25" s="44"/>
      <c r="V25" s="45"/>
      <c r="W25" s="45"/>
      <c r="X25" s="45"/>
    </row>
    <row r="26" customFormat="false" ht="12.75" hidden="false" customHeight="false" outlineLevel="0" collapsed="false">
      <c r="A26" s="38" t="s">
        <v>23</v>
      </c>
      <c r="B26" s="38"/>
      <c r="C26" s="39" t="n">
        <f aca="false">IF(C$20&lt;E10,F10*213,0)</f>
        <v>362100</v>
      </c>
      <c r="D26" s="39"/>
      <c r="E26" s="46" t="n">
        <f aca="false">((3/12)*1700*365)</f>
        <v>155125</v>
      </c>
      <c r="F26" s="46" t="n">
        <v>0</v>
      </c>
      <c r="G26" s="39" t="n">
        <f aca="false">IF(G$20&lt;$E$10,$F$10*365,0)</f>
        <v>0</v>
      </c>
      <c r="H26" s="39" t="n">
        <f aca="false">IF(H$20&lt;$E$10,$F$10*365,0)</f>
        <v>0</v>
      </c>
      <c r="I26" s="39" t="n">
        <f aca="false">IF(I$20&lt;$E$10,$F$10*365,0)</f>
        <v>0</v>
      </c>
      <c r="J26" s="39" t="n">
        <f aca="false">IF(J$20&lt;$E$10,$F$10*365,0)</f>
        <v>0</v>
      </c>
      <c r="K26" s="39" t="n">
        <f aca="false">IF(K$20&lt;$E$10,$F$10*365,0)</f>
        <v>0</v>
      </c>
      <c r="L26" s="39" t="n">
        <f aca="false">IF(L$20&lt;$E$10,$F$10*365,0)</f>
        <v>0</v>
      </c>
      <c r="M26" s="39" t="n">
        <f aca="false">IF(M$20&lt;$E$10,$F$10*365,0)</f>
        <v>0</v>
      </c>
      <c r="O26" s="28"/>
      <c r="P26" s="44"/>
      <c r="Q26" s="44"/>
      <c r="R26" s="44"/>
      <c r="S26" s="44"/>
      <c r="T26" s="44"/>
      <c r="U26" s="44"/>
      <c r="V26" s="44"/>
      <c r="W26" s="44"/>
      <c r="X26" s="44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  <c r="IU26" s="28"/>
      <c r="IV26" s="28"/>
      <c r="IW26" s="28"/>
    </row>
    <row r="27" customFormat="false" ht="12.75" hidden="false" customHeight="false" outlineLevel="0" collapsed="false">
      <c r="A27" s="38" t="s">
        <v>23</v>
      </c>
      <c r="B27" s="38"/>
      <c r="C27" s="46" t="n">
        <v>0</v>
      </c>
      <c r="D27" s="46"/>
      <c r="E27" s="46" t="n">
        <f aca="false">(2/12)*365*F11</f>
        <v>103416.666666667</v>
      </c>
      <c r="F27" s="46" t="n">
        <v>0</v>
      </c>
      <c r="G27" s="39"/>
      <c r="H27" s="39"/>
      <c r="I27" s="39"/>
      <c r="J27" s="39"/>
      <c r="K27" s="39"/>
      <c r="L27" s="39"/>
      <c r="M27" s="39"/>
      <c r="O27" s="28"/>
      <c r="P27" s="44"/>
      <c r="Q27" s="44"/>
      <c r="R27" s="44"/>
      <c r="S27" s="44"/>
      <c r="T27" s="44"/>
      <c r="U27" s="44"/>
      <c r="V27" s="44"/>
      <c r="W27" s="44"/>
      <c r="X27" s="44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  <c r="IU27" s="28"/>
      <c r="IV27" s="28"/>
      <c r="IW27" s="28"/>
    </row>
    <row r="28" customFormat="false" ht="12.75" hidden="false" customHeight="false" outlineLevel="0" collapsed="false">
      <c r="A28" s="38" t="s">
        <v>23</v>
      </c>
      <c r="B28" s="38"/>
      <c r="C28" s="46" t="n">
        <v>0</v>
      </c>
      <c r="D28" s="46"/>
      <c r="E28" s="46" t="n">
        <f aca="false">(7/12)*365*F12</f>
        <v>1064583.33333333</v>
      </c>
      <c r="F28" s="46" t="n">
        <f aca="false">(3/12)*365*F12</f>
        <v>456250</v>
      </c>
      <c r="G28" s="39"/>
      <c r="H28" s="39"/>
      <c r="I28" s="39"/>
      <c r="J28" s="39"/>
      <c r="K28" s="39"/>
      <c r="L28" s="39"/>
      <c r="M28" s="39"/>
      <c r="O28" s="28"/>
      <c r="P28" s="44"/>
      <c r="Q28" s="44"/>
      <c r="R28" s="44"/>
      <c r="S28" s="44"/>
      <c r="T28" s="44"/>
      <c r="U28" s="44"/>
      <c r="V28" s="44"/>
      <c r="W28" s="44"/>
      <c r="X28" s="44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  <c r="IU28" s="28"/>
      <c r="IV28" s="28"/>
      <c r="IW28" s="28"/>
    </row>
    <row r="29" customFormat="false" ht="12.75" hidden="false" customHeight="false" outlineLevel="0" collapsed="false">
      <c r="A29" s="38" t="s">
        <v>24</v>
      </c>
      <c r="B29" s="28"/>
      <c r="C29" s="39" t="n">
        <f aca="false">IF(C$20&lt;E13,F13*213,0)</f>
        <v>8520000</v>
      </c>
      <c r="D29" s="39"/>
      <c r="E29" s="39" t="n">
        <f aca="false">IF(E$20&lt;$E$13,$F$13*365,0)</f>
        <v>14600000</v>
      </c>
      <c r="F29" s="39" t="n">
        <f aca="false">IF(F$20&lt;$E$13,$F$13*365,0)</f>
        <v>14600000</v>
      </c>
      <c r="G29" s="39" t="n">
        <f aca="false">IF(G$20&lt;$E$13,$F$13*365,0)</f>
        <v>14600000</v>
      </c>
      <c r="H29" s="39" t="n">
        <f aca="false">IF(H$20&lt;$E$13,$F$13*365,0)</f>
        <v>14600000</v>
      </c>
      <c r="I29" s="39" t="n">
        <f aca="false">IF(I$20&lt;$E$13,$F$13*365,0)</f>
        <v>14600000</v>
      </c>
      <c r="J29" s="39" t="n">
        <f aca="false">IF(J$20&lt;$E$13,$F$13*365,0)</f>
        <v>14600000</v>
      </c>
      <c r="K29" s="39" t="n">
        <f aca="false">IF(K$20&lt;$E$13,$F$13*365,0)</f>
        <v>14600000</v>
      </c>
      <c r="L29" s="39" t="n">
        <f aca="false">IF(L$20&lt;$E$13,$F$13*365,0)</f>
        <v>14600000</v>
      </c>
      <c r="M29" s="39" t="n">
        <f aca="false">IF(M$20&lt;$E$13,$F$13*365,0)</f>
        <v>14600000</v>
      </c>
      <c r="O29" s="28"/>
      <c r="P29" s="44"/>
      <c r="Q29" s="44"/>
      <c r="R29" s="44"/>
      <c r="S29" s="44"/>
      <c r="T29" s="44"/>
      <c r="U29" s="44"/>
      <c r="V29" s="44"/>
      <c r="W29" s="44"/>
      <c r="X29" s="44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  <c r="IU29" s="28"/>
      <c r="IV29" s="28"/>
      <c r="IW29" s="28"/>
    </row>
    <row r="30" customFormat="false" ht="12.75" hidden="false" customHeight="false" outlineLevel="0" collapsed="false">
      <c r="A30" s="38" t="s">
        <v>25</v>
      </c>
      <c r="B30" s="38"/>
      <c r="C30" s="39" t="n">
        <f aca="false">IF(C$20&lt;E14,F14*213,0)</f>
        <v>4260000</v>
      </c>
      <c r="D30" s="39"/>
      <c r="E30" s="39" t="n">
        <f aca="false">IF(E$20&lt;$E$14,$F$14*365,0)</f>
        <v>7300000</v>
      </c>
      <c r="F30" s="39" t="n">
        <f aca="false">IF(F$20&lt;$E$14,$F$14*365,0)</f>
        <v>7300000</v>
      </c>
      <c r="G30" s="39" t="n">
        <f aca="false">IF(G$20&lt;$E$14,$F$14*365,0)</f>
        <v>7300000</v>
      </c>
      <c r="H30" s="39" t="n">
        <f aca="false">IF(H$20&lt;$E$14,$F$14*365,0)</f>
        <v>7300000</v>
      </c>
      <c r="I30" s="39" t="n">
        <f aca="false">IF(I$20&lt;$E$14,$F$14*365,0)</f>
        <v>7300000</v>
      </c>
      <c r="J30" s="39" t="n">
        <f aca="false">IF(J$20&lt;$E$14,$F$14*365,0)</f>
        <v>7300000</v>
      </c>
      <c r="K30" s="39" t="n">
        <f aca="false">IF(K$20&lt;$E$14,$F$14*365,0)</f>
        <v>7300000</v>
      </c>
      <c r="L30" s="39" t="n">
        <f aca="false">IF(L$20&lt;$E$14,$F$14*365,0)</f>
        <v>7300000</v>
      </c>
      <c r="M30" s="39" t="n">
        <f aca="false">IF(M$20&lt;$E$14,$F$14*365,0)</f>
        <v>7300000</v>
      </c>
      <c r="O30" s="28"/>
      <c r="P30" s="44"/>
      <c r="Q30" s="44"/>
      <c r="R30" s="44"/>
      <c r="S30" s="44"/>
      <c r="T30" s="44"/>
      <c r="U30" s="44"/>
      <c r="V30" s="44"/>
      <c r="W30" s="44"/>
      <c r="X30" s="44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  <c r="IU30" s="28"/>
      <c r="IV30" s="28"/>
      <c r="IW30" s="28"/>
    </row>
    <row r="31" customFormat="false" ht="12.75" hidden="false" customHeight="false" outlineLevel="0" collapsed="false">
      <c r="A31" s="38" t="s">
        <v>25</v>
      </c>
      <c r="B31" s="28"/>
      <c r="C31" s="47" t="n">
        <f aca="false">IF(C$20&lt;E15,F15*213,0)</f>
        <v>1597500</v>
      </c>
      <c r="D31" s="47"/>
      <c r="E31" s="48" t="n">
        <f aca="false">IF(E$20&lt;$E$15,$F$15*365,0)</f>
        <v>2737500</v>
      </c>
      <c r="F31" s="48" t="n">
        <f aca="false">IF(F$20&lt;$E$15,$F$15*365,0)</f>
        <v>2737500</v>
      </c>
      <c r="G31" s="48" t="n">
        <f aca="false">IF(G$20&lt;$E$15,$F$15*365,0)</f>
        <v>2737500</v>
      </c>
      <c r="H31" s="48" t="n">
        <f aca="false">IF(H$20&lt;$E$15,$F$15*365,0)</f>
        <v>2737500</v>
      </c>
      <c r="I31" s="49" t="n">
        <f aca="false">(5/12)*365*F15</f>
        <v>1140625</v>
      </c>
      <c r="J31" s="48" t="n">
        <f aca="false">IF(J$20&lt;$E$15,$F$15*365,0)</f>
        <v>0</v>
      </c>
      <c r="K31" s="48" t="n">
        <f aca="false">IF(K$20&lt;$E$15,$F$15*365,0)</f>
        <v>0</v>
      </c>
      <c r="L31" s="48" t="n">
        <f aca="false">IF(L$20&lt;$E$15,$F$15*365,0)</f>
        <v>0</v>
      </c>
      <c r="M31" s="48" t="n">
        <f aca="false">IF(M$20&lt;$E$15,$F$15*365,0)</f>
        <v>0</v>
      </c>
      <c r="O31" s="28"/>
      <c r="P31" s="50"/>
      <c r="Q31" s="50"/>
      <c r="R31" s="50"/>
      <c r="S31" s="50"/>
      <c r="T31" s="50"/>
      <c r="U31" s="50"/>
      <c r="V31" s="44"/>
      <c r="W31" s="44"/>
      <c r="X31" s="44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  <c r="IU31" s="28"/>
      <c r="IV31" s="28"/>
      <c r="IW31" s="28"/>
    </row>
    <row r="32" customFormat="false" ht="12.75" hidden="false" customHeight="false" outlineLevel="0" collapsed="false">
      <c r="A32" s="51" t="s">
        <v>10</v>
      </c>
      <c r="C32" s="52" t="n">
        <f aca="false">SUM(C21:C31)</f>
        <v>22727100</v>
      </c>
      <c r="D32" s="52"/>
      <c r="E32" s="52" t="n">
        <f aca="false">SUM(E21:E31)</f>
        <v>38519666.6666667</v>
      </c>
      <c r="F32" s="52" t="n">
        <f aca="false">SUM(F21:F31)</f>
        <v>36846750</v>
      </c>
      <c r="G32" s="52" t="n">
        <f aca="false">SUM(G21:G31)</f>
        <v>36390500</v>
      </c>
      <c r="H32" s="52" t="n">
        <f aca="false">SUM(H21:H31)</f>
        <v>36390500</v>
      </c>
      <c r="I32" s="52" t="n">
        <f aca="false">SUM(I21:I31)</f>
        <v>34793625</v>
      </c>
      <c r="J32" s="52" t="n">
        <f aca="false">SUM(J21:J31)</f>
        <v>33653000</v>
      </c>
      <c r="K32" s="52" t="n">
        <f aca="false">SUM(K21:K31)</f>
        <v>33653000</v>
      </c>
      <c r="L32" s="52" t="n">
        <f aca="false">SUM(L21:L31)</f>
        <v>33653000</v>
      </c>
      <c r="M32" s="52" t="n">
        <f aca="false">SUM(M21:M31)</f>
        <v>33653000</v>
      </c>
      <c r="O32" s="28"/>
      <c r="P32" s="44"/>
      <c r="Q32" s="44"/>
      <c r="R32" s="44"/>
      <c r="S32" s="44"/>
      <c r="T32" s="44"/>
      <c r="U32" s="44"/>
      <c r="V32" s="44"/>
      <c r="W32" s="44"/>
      <c r="X32" s="44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  <c r="IU32" s="28"/>
      <c r="IV32" s="28"/>
      <c r="IW32" s="28"/>
    </row>
    <row r="33" customFormat="false" ht="12.75" hidden="false" customHeight="false" outlineLevel="0" collapsed="false"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O33" s="28"/>
      <c r="P33" s="44"/>
      <c r="Q33" s="44"/>
      <c r="R33" s="44"/>
      <c r="S33" s="44"/>
      <c r="T33" s="44"/>
      <c r="U33" s="44"/>
      <c r="V33" s="44"/>
      <c r="W33" s="44"/>
      <c r="X33" s="44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  <c r="IU33" s="28"/>
      <c r="IV33" s="28"/>
      <c r="IW33" s="28"/>
    </row>
    <row r="34" customFormat="false" ht="12.75" hidden="false" customHeight="false" outlineLevel="0" collapsed="false">
      <c r="A34" s="53" t="s">
        <v>31</v>
      </c>
      <c r="B34" s="53"/>
      <c r="C34" s="54" t="n">
        <f aca="false">(C32/213)/C17</f>
        <v>0.997196261682243</v>
      </c>
      <c r="D34" s="54"/>
      <c r="E34" s="54" t="n">
        <f aca="false">E32/$C$18</f>
        <v>0.986292834890966</v>
      </c>
      <c r="F34" s="54" t="n">
        <f aca="false">F32/$C$18</f>
        <v>0.943457943925234</v>
      </c>
      <c r="G34" s="54" t="n">
        <f aca="false">G32/$C$18</f>
        <v>0.931775700934579</v>
      </c>
      <c r="H34" s="54" t="n">
        <f aca="false">H32/$C$18</f>
        <v>0.931775700934579</v>
      </c>
      <c r="I34" s="54" t="n">
        <f aca="false">I32/$C$18</f>
        <v>0.89088785046729</v>
      </c>
      <c r="J34" s="54" t="n">
        <f aca="false">J32/$C$18</f>
        <v>0.861682242990654</v>
      </c>
      <c r="K34" s="54" t="n">
        <f aca="false">K32/$C$18</f>
        <v>0.861682242990654</v>
      </c>
      <c r="L34" s="54" t="n">
        <f aca="false">L32/$C$18</f>
        <v>0.861682242990654</v>
      </c>
      <c r="M34" s="54" t="n">
        <f aca="false">M32/$C$18</f>
        <v>0.861682242990654</v>
      </c>
      <c r="N34" s="53"/>
      <c r="O34" s="55"/>
      <c r="P34" s="56"/>
      <c r="Q34" s="56"/>
      <c r="R34" s="56"/>
      <c r="S34" s="56"/>
      <c r="T34" s="56"/>
      <c r="U34" s="56"/>
      <c r="V34" s="57"/>
      <c r="W34" s="57"/>
      <c r="X34" s="57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2.75" hidden="false" customHeight="false" outlineLevel="0" collapsed="false">
      <c r="E35" s="52"/>
      <c r="F35" s="52"/>
      <c r="G35" s="52"/>
      <c r="H35" s="52"/>
      <c r="I35" s="52"/>
      <c r="J35" s="52"/>
      <c r="K35" s="52"/>
      <c r="L35" s="52"/>
      <c r="M35" s="52"/>
      <c r="N35" s="45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  <c r="IU35" s="28"/>
      <c r="IV35" s="28"/>
      <c r="IW35" s="28"/>
    </row>
    <row r="36" customFormat="false" ht="12.75" hidden="false" customHeight="false" outlineLevel="0" collapsed="false">
      <c r="A36" s="58" t="s">
        <v>32</v>
      </c>
      <c r="E36" s="52"/>
      <c r="F36" s="52"/>
      <c r="G36" s="52"/>
      <c r="H36" s="52"/>
      <c r="I36" s="52"/>
      <c r="J36" s="52"/>
      <c r="K36" s="52"/>
      <c r="L36" s="52"/>
      <c r="M36" s="52"/>
      <c r="N36" s="45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  <c r="IU36" s="28"/>
      <c r="IV36" s="28"/>
      <c r="IW36" s="28"/>
    </row>
    <row r="37" customFormat="false" ht="12.75" hidden="false" customHeight="false" outlineLevel="0" collapsed="false">
      <c r="A37" s="28" t="s">
        <v>19</v>
      </c>
      <c r="C37" s="59" t="n">
        <f aca="false">C21*C5</f>
        <v>820050</v>
      </c>
      <c r="D37" s="59"/>
      <c r="E37" s="59" t="n">
        <f aca="false">E21*$C$5</f>
        <v>1405250</v>
      </c>
      <c r="F37" s="59" t="n">
        <f aca="false">F21*$C$5</f>
        <v>1405250</v>
      </c>
      <c r="G37" s="59" t="n">
        <f aca="false">G21*$C$5</f>
        <v>1405250</v>
      </c>
      <c r="H37" s="59" t="n">
        <f aca="false">H21*$C$5</f>
        <v>1405250</v>
      </c>
      <c r="I37" s="59" t="n">
        <f aca="false">I21*$C$5</f>
        <v>1405250</v>
      </c>
      <c r="J37" s="59" t="n">
        <f aca="false">J21*$C$5</f>
        <v>1405250</v>
      </c>
      <c r="K37" s="59" t="n">
        <f aca="false">K21*$C$5</f>
        <v>1405250</v>
      </c>
      <c r="L37" s="59" t="n">
        <f aca="false">L21*$C$5</f>
        <v>1405250</v>
      </c>
      <c r="M37" s="59" t="n">
        <f aca="false">M21*$C$5</f>
        <v>1405250</v>
      </c>
      <c r="N37" s="45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/>
      <c r="DP37" s="28"/>
      <c r="DQ37" s="28"/>
      <c r="DR37" s="28"/>
      <c r="DS37" s="28"/>
      <c r="DT37" s="28"/>
      <c r="DU37" s="28"/>
      <c r="DV37" s="28"/>
      <c r="DW37" s="28"/>
      <c r="DX37" s="28"/>
      <c r="DY37" s="28"/>
      <c r="DZ37" s="28"/>
      <c r="EA37" s="28"/>
      <c r="EB37" s="28"/>
      <c r="EC37" s="28"/>
      <c r="ED37" s="28"/>
      <c r="EE37" s="28"/>
      <c r="EF37" s="28"/>
      <c r="EG37" s="28"/>
      <c r="EH37" s="28"/>
      <c r="EI37" s="28"/>
      <c r="EJ37" s="28"/>
      <c r="EK37" s="28"/>
      <c r="EL37" s="28"/>
      <c r="EM37" s="28"/>
      <c r="EN37" s="28"/>
      <c r="EO37" s="28"/>
      <c r="EP37" s="28"/>
      <c r="EQ37" s="28"/>
      <c r="ER37" s="28"/>
      <c r="ES37" s="28"/>
      <c r="ET37" s="28"/>
      <c r="EU37" s="28"/>
      <c r="EV37" s="28"/>
      <c r="EW37" s="28"/>
      <c r="EX37" s="28"/>
      <c r="EY37" s="28"/>
      <c r="EZ37" s="28"/>
      <c r="FA37" s="28"/>
      <c r="FB37" s="28"/>
      <c r="FC37" s="28"/>
      <c r="FD37" s="28"/>
      <c r="FE37" s="28"/>
      <c r="FF37" s="28"/>
      <c r="FG37" s="28"/>
      <c r="FH37" s="28"/>
      <c r="FI37" s="28"/>
      <c r="FJ37" s="28"/>
      <c r="FK37" s="28"/>
      <c r="FL37" s="28"/>
      <c r="FM37" s="28"/>
      <c r="FN37" s="28"/>
      <c r="FO37" s="28"/>
      <c r="FP37" s="28"/>
      <c r="FQ37" s="28"/>
      <c r="FR37" s="28"/>
      <c r="FS37" s="28"/>
      <c r="FT37" s="28"/>
      <c r="FU37" s="28"/>
      <c r="FV37" s="28"/>
      <c r="FW37" s="28"/>
      <c r="FX37" s="28"/>
      <c r="FY37" s="28"/>
      <c r="FZ37" s="28"/>
      <c r="GA37" s="28"/>
      <c r="GB37" s="28"/>
      <c r="GC37" s="28"/>
      <c r="GD37" s="28"/>
      <c r="GE37" s="28"/>
      <c r="GF37" s="28"/>
      <c r="GG37" s="28"/>
      <c r="GH37" s="28"/>
      <c r="GI37" s="28"/>
      <c r="GJ37" s="28"/>
      <c r="GK37" s="28"/>
      <c r="GL37" s="28"/>
      <c r="GM37" s="28"/>
      <c r="GN37" s="28"/>
      <c r="GO37" s="28"/>
      <c r="GP37" s="28"/>
      <c r="GQ37" s="28"/>
      <c r="GR37" s="28"/>
      <c r="GS37" s="28"/>
      <c r="GT37" s="28"/>
      <c r="GU37" s="28"/>
      <c r="GV37" s="28"/>
      <c r="GW37" s="28"/>
      <c r="GX37" s="28"/>
      <c r="GY37" s="28"/>
      <c r="GZ37" s="28"/>
      <c r="HA37" s="28"/>
      <c r="HB37" s="28"/>
      <c r="HC37" s="28"/>
      <c r="HD37" s="28"/>
      <c r="HE37" s="28"/>
      <c r="HF37" s="28"/>
      <c r="HG37" s="28"/>
      <c r="HH37" s="28"/>
      <c r="HI37" s="28"/>
      <c r="HJ37" s="28"/>
      <c r="HK37" s="28"/>
      <c r="HL37" s="28"/>
      <c r="HM37" s="28"/>
      <c r="HN37" s="28"/>
      <c r="HO37" s="28"/>
      <c r="HP37" s="28"/>
      <c r="HQ37" s="28"/>
      <c r="HR37" s="28"/>
      <c r="HS37" s="28"/>
      <c r="HT37" s="28"/>
      <c r="HU37" s="28"/>
      <c r="HV37" s="28"/>
      <c r="HW37" s="28"/>
      <c r="HX37" s="28"/>
      <c r="HY37" s="28"/>
      <c r="HZ37" s="28"/>
      <c r="IA37" s="28"/>
      <c r="IB37" s="28"/>
      <c r="IC37" s="28"/>
      <c r="ID37" s="28"/>
      <c r="IE37" s="28"/>
      <c r="IF37" s="28"/>
      <c r="IG37" s="28"/>
      <c r="IH37" s="28"/>
      <c r="II37" s="28"/>
      <c r="IJ37" s="28"/>
      <c r="IK37" s="28"/>
      <c r="IL37" s="28"/>
      <c r="IM37" s="28"/>
      <c r="IN37" s="28"/>
      <c r="IO37" s="28"/>
      <c r="IP37" s="28"/>
      <c r="IQ37" s="28"/>
      <c r="IR37" s="28"/>
      <c r="IS37" s="28"/>
      <c r="IT37" s="28"/>
      <c r="IU37" s="28"/>
      <c r="IV37" s="28"/>
      <c r="IW37" s="28"/>
    </row>
    <row r="38" customFormat="false" ht="12.75" hidden="false" customHeight="false" outlineLevel="0" collapsed="false">
      <c r="A38" s="38" t="s">
        <v>20</v>
      </c>
      <c r="C38" s="52" t="n">
        <f aca="false">C22*$C$6</f>
        <v>218538</v>
      </c>
      <c r="D38" s="52"/>
      <c r="E38" s="52" t="n">
        <f aca="false">E22*$C$6</f>
        <v>374490</v>
      </c>
      <c r="F38" s="52" t="n">
        <f aca="false">F22*$C$6</f>
        <v>374490</v>
      </c>
      <c r="G38" s="52" t="n">
        <f aca="false">G22*$C$6</f>
        <v>374490</v>
      </c>
      <c r="H38" s="52" t="n">
        <f aca="false">H22*$C$6</f>
        <v>374490</v>
      </c>
      <c r="I38" s="52" t="n">
        <f aca="false">I22*$C$6</f>
        <v>374490</v>
      </c>
      <c r="J38" s="52" t="n">
        <f aca="false">J22*$C$6</f>
        <v>374490</v>
      </c>
      <c r="K38" s="52" t="n">
        <f aca="false">K22*$C$6</f>
        <v>374490</v>
      </c>
      <c r="L38" s="52" t="n">
        <f aca="false">L22*$C$6</f>
        <v>374490</v>
      </c>
      <c r="M38" s="52" t="n">
        <f aca="false">M22*$C$6</f>
        <v>374490</v>
      </c>
      <c r="N38" s="45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  <c r="DX38" s="28"/>
      <c r="DY38" s="28"/>
      <c r="DZ38" s="28"/>
      <c r="EA38" s="28"/>
      <c r="EB38" s="28"/>
      <c r="EC38" s="28"/>
      <c r="ED38" s="28"/>
      <c r="EE38" s="28"/>
      <c r="EF38" s="28"/>
      <c r="EG38" s="28"/>
      <c r="EH38" s="28"/>
      <c r="EI38" s="28"/>
      <c r="EJ38" s="28"/>
      <c r="EK38" s="28"/>
      <c r="EL38" s="28"/>
      <c r="EM38" s="28"/>
      <c r="EN38" s="28"/>
      <c r="EO38" s="28"/>
      <c r="EP38" s="28"/>
      <c r="EQ38" s="28"/>
      <c r="ER38" s="28"/>
      <c r="ES38" s="28"/>
      <c r="ET38" s="28"/>
      <c r="EU38" s="28"/>
      <c r="EV38" s="28"/>
      <c r="EW38" s="28"/>
      <c r="EX38" s="28"/>
      <c r="EY38" s="28"/>
      <c r="EZ38" s="28"/>
      <c r="FA38" s="28"/>
      <c r="FB38" s="28"/>
      <c r="FC38" s="28"/>
      <c r="FD38" s="28"/>
      <c r="FE38" s="28"/>
      <c r="FF38" s="28"/>
      <c r="FG38" s="28"/>
      <c r="FH38" s="28"/>
      <c r="FI38" s="28"/>
      <c r="FJ38" s="28"/>
      <c r="FK38" s="28"/>
      <c r="FL38" s="28"/>
      <c r="FM38" s="28"/>
      <c r="FN38" s="28"/>
      <c r="FO38" s="28"/>
      <c r="FP38" s="28"/>
      <c r="FQ38" s="28"/>
      <c r="FR38" s="28"/>
      <c r="FS38" s="28"/>
      <c r="FT38" s="28"/>
      <c r="FU38" s="28"/>
      <c r="FV38" s="28"/>
      <c r="FW38" s="28"/>
      <c r="FX38" s="28"/>
      <c r="FY38" s="28"/>
      <c r="FZ38" s="28"/>
      <c r="GA38" s="28"/>
      <c r="GB38" s="28"/>
      <c r="GC38" s="28"/>
      <c r="GD38" s="28"/>
      <c r="GE38" s="28"/>
      <c r="GF38" s="28"/>
      <c r="GG38" s="28"/>
      <c r="GH38" s="28"/>
      <c r="GI38" s="28"/>
      <c r="GJ38" s="28"/>
      <c r="GK38" s="28"/>
      <c r="GL38" s="28"/>
      <c r="GM38" s="28"/>
      <c r="GN38" s="28"/>
      <c r="GO38" s="28"/>
      <c r="GP38" s="28"/>
      <c r="GQ38" s="28"/>
      <c r="GR38" s="28"/>
      <c r="GS38" s="28"/>
      <c r="GT38" s="28"/>
      <c r="GU38" s="28"/>
      <c r="GV38" s="28"/>
      <c r="GW38" s="28"/>
      <c r="GX38" s="28"/>
      <c r="GY38" s="28"/>
      <c r="GZ38" s="28"/>
      <c r="HA38" s="28"/>
      <c r="HB38" s="28"/>
      <c r="HC38" s="28"/>
      <c r="HD38" s="28"/>
      <c r="HE38" s="28"/>
      <c r="HF38" s="28"/>
      <c r="HG38" s="28"/>
      <c r="HH38" s="28"/>
      <c r="HI38" s="28"/>
      <c r="HJ38" s="28"/>
      <c r="HK38" s="28"/>
      <c r="HL38" s="28"/>
      <c r="HM38" s="28"/>
      <c r="HN38" s="28"/>
      <c r="HO38" s="28"/>
      <c r="HP38" s="28"/>
      <c r="HQ38" s="28"/>
      <c r="HR38" s="28"/>
      <c r="HS38" s="28"/>
      <c r="HT38" s="28"/>
      <c r="HU38" s="28"/>
      <c r="HV38" s="28"/>
      <c r="HW38" s="28"/>
      <c r="HX38" s="28"/>
      <c r="HY38" s="28"/>
      <c r="HZ38" s="28"/>
      <c r="IA38" s="28"/>
      <c r="IB38" s="28"/>
      <c r="IC38" s="28"/>
      <c r="ID38" s="28"/>
      <c r="IE38" s="28"/>
      <c r="IF38" s="28"/>
      <c r="IG38" s="28"/>
      <c r="IH38" s="28"/>
      <c r="II38" s="28"/>
      <c r="IJ38" s="28"/>
      <c r="IK38" s="28"/>
      <c r="IL38" s="28"/>
      <c r="IM38" s="28"/>
      <c r="IN38" s="28"/>
      <c r="IO38" s="28"/>
      <c r="IP38" s="28"/>
      <c r="IQ38" s="28"/>
      <c r="IR38" s="28"/>
      <c r="IS38" s="28"/>
      <c r="IT38" s="28"/>
      <c r="IU38" s="28"/>
      <c r="IV38" s="28"/>
      <c r="IW38" s="28"/>
    </row>
    <row r="39" customFormat="false" ht="12.75" hidden="false" customHeight="false" outlineLevel="0" collapsed="false">
      <c r="A39" s="38" t="s">
        <v>20</v>
      </c>
      <c r="C39" s="52" t="n">
        <f aca="false">C23*$C$7</f>
        <v>2483580</v>
      </c>
      <c r="D39" s="52"/>
      <c r="E39" s="52" t="n">
        <f aca="false">E23*$C$7</f>
        <v>1773291.66666667</v>
      </c>
      <c r="F39" s="52" t="n">
        <f aca="false">F23*$C$7</f>
        <v>0</v>
      </c>
      <c r="G39" s="52" t="n">
        <f aca="false">G23*$C$7</f>
        <v>0</v>
      </c>
      <c r="H39" s="52" t="n">
        <f aca="false">H23*$C$7</f>
        <v>0</v>
      </c>
      <c r="I39" s="52" t="n">
        <f aca="false">I23*$C$7</f>
        <v>0</v>
      </c>
      <c r="J39" s="52" t="n">
        <f aca="false">J23*$C$7</f>
        <v>0</v>
      </c>
      <c r="K39" s="52" t="n">
        <f aca="false">K23*$C$7</f>
        <v>0</v>
      </c>
      <c r="L39" s="52" t="n">
        <f aca="false">L23*$C$7</f>
        <v>0</v>
      </c>
      <c r="M39" s="52" t="n">
        <f aca="false">M23*$C$7</f>
        <v>0</v>
      </c>
      <c r="N39" s="45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8"/>
      <c r="DP39" s="28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28"/>
      <c r="FI39" s="28"/>
      <c r="FJ39" s="28"/>
      <c r="FK39" s="28"/>
      <c r="FL39" s="28"/>
      <c r="FM39" s="28"/>
      <c r="FN39" s="28"/>
      <c r="FO39" s="28"/>
      <c r="FP39" s="28"/>
      <c r="FQ39" s="28"/>
      <c r="FR39" s="28"/>
      <c r="FS39" s="28"/>
      <c r="FT39" s="28"/>
      <c r="FU39" s="28"/>
      <c r="FV39" s="28"/>
      <c r="FW39" s="28"/>
      <c r="FX39" s="28"/>
      <c r="FY39" s="28"/>
      <c r="FZ39" s="28"/>
      <c r="GA39" s="28"/>
      <c r="GB39" s="28"/>
      <c r="GC39" s="28"/>
      <c r="GD39" s="28"/>
      <c r="GE39" s="28"/>
      <c r="GF39" s="28"/>
      <c r="GG39" s="28"/>
      <c r="GH39" s="28"/>
      <c r="GI39" s="28"/>
      <c r="GJ39" s="28"/>
      <c r="GK39" s="28"/>
      <c r="GL39" s="28"/>
      <c r="GM39" s="28"/>
      <c r="GN39" s="28"/>
      <c r="GO39" s="28"/>
      <c r="GP39" s="28"/>
      <c r="GQ39" s="28"/>
      <c r="GR39" s="28"/>
      <c r="GS39" s="28"/>
      <c r="GT39" s="28"/>
      <c r="GU39" s="28"/>
      <c r="GV39" s="28"/>
      <c r="GW39" s="28"/>
      <c r="GX39" s="28"/>
      <c r="GY39" s="28"/>
      <c r="GZ39" s="28"/>
      <c r="HA39" s="28"/>
      <c r="HB39" s="28"/>
      <c r="HC39" s="28"/>
      <c r="HD39" s="28"/>
      <c r="HE39" s="28"/>
      <c r="HF39" s="28"/>
      <c r="HG39" s="28"/>
      <c r="HH39" s="28"/>
      <c r="HI39" s="28"/>
      <c r="HJ39" s="28"/>
      <c r="HK39" s="28"/>
      <c r="HL39" s="28"/>
      <c r="HM39" s="28"/>
      <c r="HN39" s="28"/>
      <c r="HO39" s="28"/>
      <c r="HP39" s="28"/>
      <c r="HQ39" s="28"/>
      <c r="HR39" s="28"/>
      <c r="HS39" s="28"/>
      <c r="HT39" s="28"/>
      <c r="HU39" s="28"/>
      <c r="HV39" s="28"/>
      <c r="HW39" s="28"/>
      <c r="HX39" s="28"/>
      <c r="HY39" s="28"/>
      <c r="HZ39" s="28"/>
      <c r="IA39" s="28"/>
      <c r="IB39" s="28"/>
      <c r="IC39" s="28"/>
      <c r="ID39" s="28"/>
      <c r="IE39" s="28"/>
      <c r="IF39" s="28"/>
      <c r="IG39" s="28"/>
      <c r="IH39" s="28"/>
      <c r="II39" s="28"/>
      <c r="IJ39" s="28"/>
      <c r="IK39" s="28"/>
      <c r="IL39" s="28"/>
      <c r="IM39" s="28"/>
      <c r="IN39" s="28"/>
      <c r="IO39" s="28"/>
      <c r="IP39" s="28"/>
      <c r="IQ39" s="28"/>
      <c r="IR39" s="28"/>
      <c r="IS39" s="28"/>
      <c r="IT39" s="28"/>
      <c r="IU39" s="28"/>
      <c r="IV39" s="28"/>
      <c r="IW39" s="28"/>
    </row>
    <row r="40" customFormat="false" ht="12.75" hidden="false" customHeight="false" outlineLevel="0" collapsed="false">
      <c r="A40" s="38" t="s">
        <v>21</v>
      </c>
      <c r="C40" s="52" t="n">
        <f aca="false">C24*$C$8</f>
        <v>402570</v>
      </c>
      <c r="D40" s="52"/>
      <c r="E40" s="52" t="n">
        <f aca="false">E24*$C$8</f>
        <v>689850</v>
      </c>
      <c r="F40" s="52" t="n">
        <f aca="false">F24*$C$8</f>
        <v>689850</v>
      </c>
      <c r="G40" s="52" t="n">
        <f aca="false">G24*$C$8</f>
        <v>689850</v>
      </c>
      <c r="H40" s="52" t="n">
        <f aca="false">H24*$C$8</f>
        <v>689850</v>
      </c>
      <c r="I40" s="52" t="n">
        <f aca="false">I24*$C$8</f>
        <v>689850</v>
      </c>
      <c r="J40" s="52" t="n">
        <f aca="false">J24*$C$8</f>
        <v>689850</v>
      </c>
      <c r="K40" s="52" t="n">
        <f aca="false">K24*$C$8</f>
        <v>689850</v>
      </c>
      <c r="L40" s="52" t="n">
        <f aca="false">L24*$C$8</f>
        <v>689850</v>
      </c>
      <c r="M40" s="52" t="n">
        <f aca="false">M24*$C$8</f>
        <v>689850</v>
      </c>
      <c r="N40" s="45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/>
      <c r="DM40" s="28"/>
      <c r="DN40" s="28"/>
      <c r="DO40" s="28"/>
      <c r="DP40" s="28"/>
      <c r="DQ40" s="28"/>
      <c r="DR40" s="28"/>
      <c r="DS40" s="28"/>
      <c r="DT40" s="28"/>
      <c r="DU40" s="28"/>
      <c r="DV40" s="28"/>
      <c r="DW40" s="28"/>
      <c r="DX40" s="28"/>
      <c r="DY40" s="28"/>
      <c r="DZ40" s="28"/>
      <c r="EA40" s="28"/>
      <c r="EB40" s="28"/>
      <c r="EC40" s="28"/>
      <c r="ED40" s="28"/>
      <c r="EE40" s="28"/>
      <c r="EF40" s="28"/>
      <c r="EG40" s="28"/>
      <c r="EH40" s="28"/>
      <c r="EI40" s="28"/>
      <c r="EJ40" s="28"/>
      <c r="EK40" s="28"/>
      <c r="EL40" s="28"/>
      <c r="EM40" s="28"/>
      <c r="EN40" s="28"/>
      <c r="EO40" s="28"/>
      <c r="EP40" s="28"/>
      <c r="EQ40" s="28"/>
      <c r="ER40" s="28"/>
      <c r="ES40" s="28"/>
      <c r="ET40" s="28"/>
      <c r="EU40" s="28"/>
      <c r="EV40" s="28"/>
      <c r="EW40" s="28"/>
      <c r="EX40" s="28"/>
      <c r="EY40" s="28"/>
      <c r="EZ40" s="28"/>
      <c r="FA40" s="28"/>
      <c r="FB40" s="28"/>
      <c r="FC40" s="28"/>
      <c r="FD40" s="28"/>
      <c r="FE40" s="28"/>
      <c r="FF40" s="28"/>
      <c r="FG40" s="28"/>
      <c r="FH40" s="28"/>
      <c r="FI40" s="28"/>
      <c r="FJ40" s="28"/>
      <c r="FK40" s="28"/>
      <c r="FL40" s="28"/>
      <c r="FM40" s="28"/>
      <c r="FN40" s="28"/>
      <c r="FO40" s="28"/>
      <c r="FP40" s="28"/>
      <c r="FQ40" s="28"/>
      <c r="FR40" s="28"/>
      <c r="FS40" s="28"/>
      <c r="FT40" s="28"/>
      <c r="FU40" s="28"/>
      <c r="FV40" s="28"/>
      <c r="FW40" s="28"/>
      <c r="FX40" s="28"/>
      <c r="FY40" s="28"/>
      <c r="FZ40" s="28"/>
      <c r="GA40" s="28"/>
      <c r="GB40" s="28"/>
      <c r="GC40" s="28"/>
      <c r="GD40" s="28"/>
      <c r="GE40" s="28"/>
      <c r="GF40" s="28"/>
      <c r="GG40" s="28"/>
      <c r="GH40" s="28"/>
      <c r="GI40" s="28"/>
      <c r="GJ40" s="28"/>
      <c r="GK40" s="28"/>
      <c r="GL40" s="28"/>
      <c r="GM40" s="28"/>
      <c r="GN40" s="28"/>
      <c r="GO40" s="28"/>
      <c r="GP40" s="28"/>
      <c r="GQ40" s="28"/>
      <c r="GR40" s="28"/>
      <c r="GS40" s="28"/>
      <c r="GT40" s="28"/>
      <c r="GU40" s="28"/>
      <c r="GV40" s="28"/>
      <c r="GW40" s="28"/>
      <c r="GX40" s="28"/>
      <c r="GY40" s="28"/>
      <c r="GZ40" s="28"/>
      <c r="HA40" s="28"/>
      <c r="HB40" s="28"/>
      <c r="HC40" s="28"/>
      <c r="HD40" s="28"/>
      <c r="HE40" s="28"/>
      <c r="HF40" s="28"/>
      <c r="HG40" s="28"/>
      <c r="HH40" s="28"/>
      <c r="HI40" s="28"/>
      <c r="HJ40" s="28"/>
      <c r="HK40" s="28"/>
      <c r="HL40" s="28"/>
      <c r="HM40" s="28"/>
      <c r="HN40" s="28"/>
      <c r="HO40" s="28"/>
      <c r="HP40" s="28"/>
      <c r="HQ40" s="28"/>
      <c r="HR40" s="28"/>
      <c r="HS40" s="28"/>
      <c r="HT40" s="28"/>
      <c r="HU40" s="28"/>
      <c r="HV40" s="28"/>
      <c r="HW40" s="28"/>
      <c r="HX40" s="28"/>
      <c r="HY40" s="28"/>
      <c r="HZ40" s="28"/>
      <c r="IA40" s="28"/>
      <c r="IB40" s="28"/>
      <c r="IC40" s="28"/>
      <c r="ID40" s="28"/>
      <c r="IE40" s="28"/>
      <c r="IF40" s="28"/>
      <c r="IG40" s="28"/>
      <c r="IH40" s="28"/>
      <c r="II40" s="28"/>
      <c r="IJ40" s="28"/>
      <c r="IK40" s="28"/>
      <c r="IL40" s="28"/>
      <c r="IM40" s="28"/>
      <c r="IN40" s="28"/>
      <c r="IO40" s="28"/>
      <c r="IP40" s="28"/>
      <c r="IQ40" s="28"/>
      <c r="IR40" s="28"/>
      <c r="IS40" s="28"/>
      <c r="IT40" s="28"/>
      <c r="IU40" s="28"/>
      <c r="IV40" s="28"/>
      <c r="IW40" s="28"/>
    </row>
    <row r="41" customFormat="false" ht="12.75" hidden="false" customHeight="false" outlineLevel="0" collapsed="false">
      <c r="A41" s="38" t="s">
        <v>22</v>
      </c>
      <c r="C41" s="52" t="n">
        <f aca="false">C25*$C$9</f>
        <v>1214100</v>
      </c>
      <c r="D41" s="52"/>
      <c r="E41" s="52" t="n">
        <f aca="false">E25*$C$9</f>
        <v>2080500</v>
      </c>
      <c r="F41" s="52" t="n">
        <f aca="false">F25*$C$9</f>
        <v>2080500</v>
      </c>
      <c r="G41" s="52" t="n">
        <f aca="false">G25*$C$9</f>
        <v>2080500</v>
      </c>
      <c r="H41" s="52" t="n">
        <f aca="false">H25*$C$9</f>
        <v>2080500</v>
      </c>
      <c r="I41" s="52" t="n">
        <f aca="false">I25*$C$9</f>
        <v>2080500</v>
      </c>
      <c r="J41" s="52" t="n">
        <f aca="false">J25*$C$9</f>
        <v>2080500</v>
      </c>
      <c r="K41" s="52" t="n">
        <f aca="false">K25*$C$9</f>
        <v>2080500</v>
      </c>
      <c r="L41" s="52" t="n">
        <f aca="false">L25*$C$9</f>
        <v>2080500</v>
      </c>
      <c r="M41" s="52" t="n">
        <f aca="false">M25*$C$9</f>
        <v>2080500</v>
      </c>
      <c r="N41" s="45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  <c r="GU41" s="28"/>
      <c r="GV41" s="28"/>
      <c r="GW41" s="28"/>
      <c r="GX41" s="28"/>
      <c r="GY41" s="28"/>
      <c r="GZ41" s="28"/>
      <c r="HA41" s="28"/>
      <c r="HB41" s="28"/>
      <c r="HC41" s="28"/>
      <c r="HD41" s="28"/>
      <c r="HE41" s="28"/>
      <c r="HF41" s="28"/>
      <c r="HG41" s="28"/>
      <c r="HH41" s="28"/>
      <c r="HI41" s="28"/>
      <c r="HJ41" s="28"/>
      <c r="HK41" s="28"/>
      <c r="HL41" s="28"/>
      <c r="HM41" s="28"/>
      <c r="HN41" s="28"/>
      <c r="HO41" s="28"/>
      <c r="HP41" s="28"/>
      <c r="HQ41" s="28"/>
      <c r="HR41" s="28"/>
      <c r="HS41" s="28"/>
      <c r="HT41" s="28"/>
      <c r="HU41" s="28"/>
      <c r="HV41" s="28"/>
      <c r="HW41" s="28"/>
      <c r="HX41" s="28"/>
      <c r="HY41" s="28"/>
      <c r="HZ41" s="28"/>
      <c r="IA41" s="28"/>
      <c r="IB41" s="28"/>
      <c r="IC41" s="28"/>
      <c r="ID41" s="28"/>
      <c r="IE41" s="28"/>
      <c r="IF41" s="28"/>
      <c r="IG41" s="28"/>
      <c r="IH41" s="28"/>
      <c r="II41" s="28"/>
      <c r="IJ41" s="28"/>
      <c r="IK41" s="28"/>
      <c r="IL41" s="28"/>
      <c r="IM41" s="28"/>
      <c r="IN41" s="28"/>
      <c r="IO41" s="28"/>
      <c r="IP41" s="28"/>
      <c r="IQ41" s="28"/>
      <c r="IR41" s="28"/>
      <c r="IS41" s="28"/>
      <c r="IT41" s="28"/>
      <c r="IU41" s="28"/>
      <c r="IV41" s="28"/>
      <c r="IW41" s="28"/>
    </row>
    <row r="42" customFormat="false" ht="12.75" hidden="false" customHeight="false" outlineLevel="0" collapsed="false">
      <c r="A42" s="38" t="s">
        <v>23</v>
      </c>
      <c r="C42" s="60" t="n">
        <f aca="false">C26*$C$10</f>
        <v>633675</v>
      </c>
      <c r="D42" s="60"/>
      <c r="E42" s="60" t="n">
        <f aca="false">E26*$C$10</f>
        <v>271468.75</v>
      </c>
      <c r="F42" s="61" t="n">
        <f aca="false">F26*$C$10</f>
        <v>0</v>
      </c>
      <c r="G42" s="61" t="n">
        <f aca="false">G26*$C$10</f>
        <v>0</v>
      </c>
      <c r="H42" s="61" t="n">
        <f aca="false">H26*$C$10</f>
        <v>0</v>
      </c>
      <c r="I42" s="61" t="n">
        <f aca="false">I26*$C$10</f>
        <v>0</v>
      </c>
      <c r="J42" s="61" t="n">
        <f aca="false">J26*$C$10</f>
        <v>0</v>
      </c>
      <c r="K42" s="61" t="n">
        <f aca="false">K26*$C$10</f>
        <v>0</v>
      </c>
      <c r="L42" s="61" t="n">
        <f aca="false">L26*$C$10</f>
        <v>0</v>
      </c>
      <c r="M42" s="61" t="n">
        <f aca="false">M26*$C$10</f>
        <v>0</v>
      </c>
      <c r="N42" s="45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  <c r="ET42" s="28"/>
      <c r="EU42" s="28"/>
      <c r="EV42" s="28"/>
      <c r="EW42" s="28"/>
      <c r="EX42" s="28"/>
      <c r="EY42" s="28"/>
      <c r="EZ42" s="28"/>
      <c r="FA42" s="28"/>
      <c r="FB42" s="28"/>
      <c r="FC42" s="28"/>
      <c r="FD42" s="28"/>
      <c r="FE42" s="28"/>
      <c r="FF42" s="28"/>
      <c r="FG42" s="28"/>
      <c r="FH42" s="28"/>
      <c r="FI42" s="28"/>
      <c r="FJ42" s="28"/>
      <c r="FK42" s="28"/>
      <c r="FL42" s="28"/>
      <c r="FM42" s="28"/>
      <c r="FN42" s="28"/>
      <c r="FO42" s="28"/>
      <c r="FP42" s="28"/>
      <c r="FQ42" s="28"/>
      <c r="FR42" s="28"/>
      <c r="FS42" s="28"/>
      <c r="FT42" s="28"/>
      <c r="FU42" s="28"/>
      <c r="FV42" s="28"/>
      <c r="FW42" s="28"/>
      <c r="FX42" s="28"/>
      <c r="FY42" s="28"/>
      <c r="FZ42" s="28"/>
      <c r="GA42" s="28"/>
      <c r="GB42" s="28"/>
      <c r="GC42" s="28"/>
      <c r="GD42" s="28"/>
      <c r="GE42" s="28"/>
      <c r="GF42" s="28"/>
      <c r="GG42" s="28"/>
      <c r="GH42" s="28"/>
      <c r="GI42" s="28"/>
      <c r="GJ42" s="28"/>
      <c r="GK42" s="28"/>
      <c r="GL42" s="28"/>
      <c r="GM42" s="28"/>
      <c r="GN42" s="28"/>
      <c r="GO42" s="28"/>
      <c r="GP42" s="28"/>
      <c r="GQ42" s="28"/>
      <c r="GR42" s="28"/>
      <c r="GS42" s="28"/>
      <c r="GT42" s="28"/>
      <c r="GU42" s="28"/>
      <c r="GV42" s="28"/>
      <c r="GW42" s="28"/>
      <c r="GX42" s="28"/>
      <c r="GY42" s="28"/>
      <c r="GZ42" s="28"/>
      <c r="HA42" s="28"/>
      <c r="HB42" s="28"/>
      <c r="HC42" s="28"/>
      <c r="HD42" s="28"/>
      <c r="HE42" s="28"/>
      <c r="HF42" s="28"/>
      <c r="HG42" s="28"/>
      <c r="HH42" s="28"/>
      <c r="HI42" s="28"/>
      <c r="HJ42" s="28"/>
      <c r="HK42" s="28"/>
      <c r="HL42" s="28"/>
      <c r="HM42" s="28"/>
      <c r="HN42" s="28"/>
      <c r="HO42" s="28"/>
      <c r="HP42" s="28"/>
      <c r="HQ42" s="28"/>
      <c r="HR42" s="28"/>
      <c r="HS42" s="28"/>
      <c r="HT42" s="28"/>
      <c r="HU42" s="28"/>
      <c r="HV42" s="28"/>
      <c r="HW42" s="28"/>
      <c r="HX42" s="28"/>
      <c r="HY42" s="28"/>
      <c r="HZ42" s="28"/>
      <c r="IA42" s="28"/>
      <c r="IB42" s="28"/>
      <c r="IC42" s="28"/>
      <c r="ID42" s="28"/>
      <c r="IE42" s="28"/>
      <c r="IF42" s="28"/>
      <c r="IG42" s="28"/>
      <c r="IH42" s="28"/>
      <c r="II42" s="28"/>
      <c r="IJ42" s="28"/>
      <c r="IK42" s="28"/>
      <c r="IL42" s="28"/>
      <c r="IM42" s="28"/>
      <c r="IN42" s="28"/>
      <c r="IO42" s="28"/>
      <c r="IP42" s="28"/>
      <c r="IQ42" s="28"/>
      <c r="IR42" s="28"/>
      <c r="IS42" s="28"/>
      <c r="IT42" s="28"/>
      <c r="IU42" s="28"/>
      <c r="IV42" s="28"/>
      <c r="IW42" s="28"/>
    </row>
    <row r="43" customFormat="false" ht="12.75" hidden="false" customHeight="false" outlineLevel="0" collapsed="false">
      <c r="A43" s="38" t="s">
        <v>23</v>
      </c>
      <c r="C43" s="60" t="n">
        <f aca="false">C27*$C$11</f>
        <v>0</v>
      </c>
      <c r="D43" s="60"/>
      <c r="E43" s="60" t="n">
        <f aca="false">E27*$C$11</f>
        <v>77562.5</v>
      </c>
      <c r="F43" s="60" t="n">
        <f aca="false">F27*$C$11</f>
        <v>0</v>
      </c>
      <c r="G43" s="60" t="n">
        <f aca="false">G27*$C$11</f>
        <v>0</v>
      </c>
      <c r="H43" s="60" t="n">
        <f aca="false">H27*$C$11</f>
        <v>0</v>
      </c>
      <c r="I43" s="60" t="n">
        <f aca="false">I27*$C$11</f>
        <v>0</v>
      </c>
      <c r="J43" s="60" t="n">
        <f aca="false">J27*$C$11</f>
        <v>0</v>
      </c>
      <c r="K43" s="60" t="n">
        <f aca="false">K27*$C$11</f>
        <v>0</v>
      </c>
      <c r="L43" s="60" t="n">
        <f aca="false">L27*$C$11</f>
        <v>0</v>
      </c>
      <c r="M43" s="60" t="n">
        <f aca="false">M27*$C$11</f>
        <v>0</v>
      </c>
      <c r="N43" s="45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  <c r="EO43" s="28"/>
      <c r="EP43" s="28"/>
      <c r="EQ43" s="28"/>
      <c r="ER43" s="28"/>
      <c r="ES43" s="28"/>
      <c r="ET43" s="28"/>
      <c r="EU43" s="28"/>
      <c r="EV43" s="28"/>
      <c r="EW43" s="28"/>
      <c r="EX43" s="28"/>
      <c r="EY43" s="28"/>
      <c r="EZ43" s="28"/>
      <c r="FA43" s="28"/>
      <c r="FB43" s="28"/>
      <c r="FC43" s="28"/>
      <c r="FD43" s="28"/>
      <c r="FE43" s="28"/>
      <c r="FF43" s="28"/>
      <c r="FG43" s="28"/>
      <c r="FH43" s="28"/>
      <c r="FI43" s="28"/>
      <c r="FJ43" s="28"/>
      <c r="FK43" s="28"/>
      <c r="FL43" s="28"/>
      <c r="FM43" s="28"/>
      <c r="FN43" s="28"/>
      <c r="FO43" s="28"/>
      <c r="FP43" s="28"/>
      <c r="FQ43" s="28"/>
      <c r="FR43" s="28"/>
      <c r="FS43" s="28"/>
      <c r="FT43" s="28"/>
      <c r="FU43" s="28"/>
      <c r="FV43" s="28"/>
      <c r="FW43" s="28"/>
      <c r="FX43" s="28"/>
      <c r="FY43" s="28"/>
      <c r="FZ43" s="28"/>
      <c r="GA43" s="28"/>
      <c r="GB43" s="28"/>
      <c r="GC43" s="28"/>
      <c r="GD43" s="28"/>
      <c r="GE43" s="28"/>
      <c r="GF43" s="28"/>
      <c r="GG43" s="28"/>
      <c r="GH43" s="28"/>
      <c r="GI43" s="28"/>
      <c r="GJ43" s="28"/>
      <c r="GK43" s="28"/>
      <c r="GL43" s="28"/>
      <c r="GM43" s="28"/>
      <c r="GN43" s="28"/>
      <c r="GO43" s="28"/>
      <c r="GP43" s="28"/>
      <c r="GQ43" s="28"/>
      <c r="GR43" s="28"/>
      <c r="GS43" s="28"/>
      <c r="GT43" s="28"/>
      <c r="GU43" s="28"/>
      <c r="GV43" s="28"/>
      <c r="GW43" s="28"/>
      <c r="GX43" s="28"/>
      <c r="GY43" s="28"/>
      <c r="GZ43" s="28"/>
      <c r="HA43" s="28"/>
      <c r="HB43" s="28"/>
      <c r="HC43" s="28"/>
      <c r="HD43" s="28"/>
      <c r="HE43" s="28"/>
      <c r="HF43" s="28"/>
      <c r="HG43" s="28"/>
      <c r="HH43" s="28"/>
      <c r="HI43" s="28"/>
      <c r="HJ43" s="28"/>
      <c r="HK43" s="28"/>
      <c r="HL43" s="28"/>
      <c r="HM43" s="28"/>
      <c r="HN43" s="28"/>
      <c r="HO43" s="28"/>
      <c r="HP43" s="28"/>
      <c r="HQ43" s="28"/>
      <c r="HR43" s="28"/>
      <c r="HS43" s="28"/>
      <c r="HT43" s="28"/>
      <c r="HU43" s="28"/>
      <c r="HV43" s="28"/>
      <c r="HW43" s="28"/>
      <c r="HX43" s="28"/>
      <c r="HY43" s="28"/>
      <c r="HZ43" s="28"/>
      <c r="IA43" s="28"/>
      <c r="IB43" s="28"/>
      <c r="IC43" s="28"/>
      <c r="ID43" s="28"/>
      <c r="IE43" s="28"/>
      <c r="IF43" s="28"/>
      <c r="IG43" s="28"/>
      <c r="IH43" s="28"/>
      <c r="II43" s="28"/>
      <c r="IJ43" s="28"/>
      <c r="IK43" s="28"/>
      <c r="IL43" s="28"/>
      <c r="IM43" s="28"/>
      <c r="IN43" s="28"/>
      <c r="IO43" s="28"/>
      <c r="IP43" s="28"/>
      <c r="IQ43" s="28"/>
      <c r="IR43" s="28"/>
      <c r="IS43" s="28"/>
      <c r="IT43" s="28"/>
      <c r="IU43" s="28"/>
      <c r="IV43" s="28"/>
      <c r="IW43" s="28"/>
    </row>
    <row r="44" customFormat="false" ht="12.75" hidden="false" customHeight="false" outlineLevel="0" collapsed="false">
      <c r="A44" s="38" t="s">
        <v>23</v>
      </c>
      <c r="C44" s="60" t="n">
        <f aca="false">C28*$C$12</f>
        <v>0</v>
      </c>
      <c r="D44" s="60"/>
      <c r="E44" s="60" t="n">
        <f aca="false">E28*$C$12</f>
        <v>798437.5</v>
      </c>
      <c r="F44" s="60" t="n">
        <f aca="false">F28*$C$12</f>
        <v>342187.5</v>
      </c>
      <c r="G44" s="60" t="n">
        <f aca="false">G28*$C$12</f>
        <v>0</v>
      </c>
      <c r="H44" s="60" t="n">
        <f aca="false">H28*$C$12</f>
        <v>0</v>
      </c>
      <c r="I44" s="60" t="n">
        <f aca="false">I28*$C$12</f>
        <v>0</v>
      </c>
      <c r="J44" s="60" t="n">
        <f aca="false">J28*$C$12</f>
        <v>0</v>
      </c>
      <c r="K44" s="60" t="n">
        <f aca="false">K28*$C$12</f>
        <v>0</v>
      </c>
      <c r="L44" s="60" t="n">
        <f aca="false">L28*$C$12</f>
        <v>0</v>
      </c>
      <c r="M44" s="60" t="n">
        <f aca="false">M28*$C$12</f>
        <v>0</v>
      </c>
      <c r="N44" s="45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28"/>
      <c r="CY44" s="28"/>
      <c r="CZ44" s="28"/>
      <c r="DA44" s="28"/>
      <c r="DB44" s="28"/>
      <c r="DC44" s="28"/>
      <c r="DD44" s="28"/>
      <c r="DE44" s="28"/>
      <c r="DF44" s="28"/>
      <c r="DG44" s="28"/>
      <c r="DH44" s="28"/>
      <c r="DI44" s="28"/>
      <c r="DJ44" s="28"/>
      <c r="DK44" s="28"/>
      <c r="DL44" s="28"/>
      <c r="DM44" s="28"/>
      <c r="DN44" s="28"/>
      <c r="DO44" s="28"/>
      <c r="DP44" s="28"/>
      <c r="DQ44" s="28"/>
      <c r="DR44" s="28"/>
      <c r="DS44" s="28"/>
      <c r="DT44" s="28"/>
      <c r="DU44" s="28"/>
      <c r="DV44" s="28"/>
      <c r="DW44" s="28"/>
      <c r="DX44" s="28"/>
      <c r="DY44" s="28"/>
      <c r="DZ44" s="28"/>
      <c r="EA44" s="28"/>
      <c r="EB44" s="28"/>
      <c r="EC44" s="28"/>
      <c r="ED44" s="28"/>
      <c r="EE44" s="28"/>
      <c r="EF44" s="28"/>
      <c r="EG44" s="28"/>
      <c r="EH44" s="28"/>
      <c r="EI44" s="28"/>
      <c r="EJ44" s="28"/>
      <c r="EK44" s="28"/>
      <c r="EL44" s="28"/>
      <c r="EM44" s="28"/>
      <c r="EN44" s="28"/>
      <c r="EO44" s="28"/>
      <c r="EP44" s="28"/>
      <c r="EQ44" s="28"/>
      <c r="ER44" s="28"/>
      <c r="ES44" s="28"/>
      <c r="ET44" s="28"/>
      <c r="EU44" s="28"/>
      <c r="EV44" s="28"/>
      <c r="EW44" s="28"/>
      <c r="EX44" s="28"/>
      <c r="EY44" s="28"/>
      <c r="EZ44" s="28"/>
      <c r="FA44" s="28"/>
      <c r="FB44" s="28"/>
      <c r="FC44" s="28"/>
      <c r="FD44" s="28"/>
      <c r="FE44" s="28"/>
      <c r="FF44" s="28"/>
      <c r="FG44" s="28"/>
      <c r="FH44" s="28"/>
      <c r="FI44" s="28"/>
      <c r="FJ44" s="28"/>
      <c r="FK44" s="28"/>
      <c r="FL44" s="28"/>
      <c r="FM44" s="28"/>
      <c r="FN44" s="28"/>
      <c r="FO44" s="28"/>
      <c r="FP44" s="28"/>
      <c r="FQ44" s="28"/>
      <c r="FR44" s="28"/>
      <c r="FS44" s="28"/>
      <c r="FT44" s="28"/>
      <c r="FU44" s="28"/>
      <c r="FV44" s="28"/>
      <c r="FW44" s="28"/>
      <c r="FX44" s="28"/>
      <c r="FY44" s="28"/>
      <c r="FZ44" s="28"/>
      <c r="GA44" s="28"/>
      <c r="GB44" s="28"/>
      <c r="GC44" s="28"/>
      <c r="GD44" s="28"/>
      <c r="GE44" s="28"/>
      <c r="GF44" s="28"/>
      <c r="GG44" s="28"/>
      <c r="GH44" s="28"/>
      <c r="GI44" s="28"/>
      <c r="GJ44" s="28"/>
      <c r="GK44" s="28"/>
      <c r="GL44" s="28"/>
      <c r="GM44" s="28"/>
      <c r="GN44" s="28"/>
      <c r="GO44" s="28"/>
      <c r="GP44" s="28"/>
      <c r="GQ44" s="28"/>
      <c r="GR44" s="28"/>
      <c r="GS44" s="28"/>
      <c r="GT44" s="28"/>
      <c r="GU44" s="28"/>
      <c r="GV44" s="28"/>
      <c r="GW44" s="28"/>
      <c r="GX44" s="28"/>
      <c r="GY44" s="28"/>
      <c r="GZ44" s="28"/>
      <c r="HA44" s="28"/>
      <c r="HB44" s="28"/>
      <c r="HC44" s="28"/>
      <c r="HD44" s="28"/>
      <c r="HE44" s="28"/>
      <c r="HF44" s="28"/>
      <c r="HG44" s="28"/>
      <c r="HH44" s="28"/>
      <c r="HI44" s="28"/>
      <c r="HJ44" s="28"/>
      <c r="HK44" s="28"/>
      <c r="HL44" s="28"/>
      <c r="HM44" s="28"/>
      <c r="HN44" s="28"/>
      <c r="HO44" s="28"/>
      <c r="HP44" s="28"/>
      <c r="HQ44" s="28"/>
      <c r="HR44" s="28"/>
      <c r="HS44" s="28"/>
      <c r="HT44" s="28"/>
      <c r="HU44" s="28"/>
      <c r="HV44" s="28"/>
      <c r="HW44" s="28"/>
      <c r="HX44" s="28"/>
      <c r="HY44" s="28"/>
      <c r="HZ44" s="28"/>
      <c r="IA44" s="28"/>
      <c r="IB44" s="28"/>
      <c r="IC44" s="28"/>
      <c r="ID44" s="28"/>
      <c r="IE44" s="28"/>
      <c r="IF44" s="28"/>
      <c r="IG44" s="28"/>
      <c r="IH44" s="28"/>
      <c r="II44" s="28"/>
      <c r="IJ44" s="28"/>
      <c r="IK44" s="28"/>
      <c r="IL44" s="28"/>
      <c r="IM44" s="28"/>
      <c r="IN44" s="28"/>
      <c r="IO44" s="28"/>
      <c r="IP44" s="28"/>
      <c r="IQ44" s="28"/>
      <c r="IR44" s="28"/>
      <c r="IS44" s="28"/>
      <c r="IT44" s="28"/>
      <c r="IU44" s="28"/>
      <c r="IV44" s="28"/>
      <c r="IW44" s="28"/>
    </row>
    <row r="45" customFormat="false" ht="12.75" hidden="false" customHeight="false" outlineLevel="0" collapsed="false">
      <c r="A45" s="38" t="s">
        <v>24</v>
      </c>
      <c r="C45" s="52" t="n">
        <f aca="false">C29*$C$13</f>
        <v>3237600</v>
      </c>
      <c r="D45" s="52"/>
      <c r="E45" s="52" t="n">
        <f aca="false">E29*$C$13</f>
        <v>5548000</v>
      </c>
      <c r="F45" s="52" t="n">
        <f aca="false">F29*$C$13</f>
        <v>5548000</v>
      </c>
      <c r="G45" s="52" t="n">
        <f aca="false">G29*$C$13</f>
        <v>5548000</v>
      </c>
      <c r="H45" s="52" t="n">
        <f aca="false">H29*$C$13</f>
        <v>5548000</v>
      </c>
      <c r="I45" s="52" t="n">
        <f aca="false">I29*$C$13</f>
        <v>5548000</v>
      </c>
      <c r="J45" s="52" t="n">
        <f aca="false">J29*$C$13</f>
        <v>5548000</v>
      </c>
      <c r="K45" s="52" t="n">
        <f aca="false">K29*$C$13</f>
        <v>5548000</v>
      </c>
      <c r="L45" s="52" t="n">
        <f aca="false">L29*$C$13</f>
        <v>5548000</v>
      </c>
      <c r="M45" s="52" t="n">
        <f aca="false">M29*$C$13</f>
        <v>5548000</v>
      </c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</row>
    <row r="46" customFormat="false" ht="12.75" hidden="false" customHeight="false" outlineLevel="0" collapsed="false">
      <c r="A46" s="38" t="s">
        <v>25</v>
      </c>
      <c r="C46" s="52" t="n">
        <f aca="false">C30*$C$14</f>
        <v>1618800</v>
      </c>
      <c r="D46" s="52"/>
      <c r="E46" s="52" t="n">
        <f aca="false">E30*$C$14</f>
        <v>2774000</v>
      </c>
      <c r="F46" s="52" t="n">
        <f aca="false">F30*$C$14</f>
        <v>2774000</v>
      </c>
      <c r="G46" s="52" t="n">
        <f aca="false">G30*$C$14</f>
        <v>2774000</v>
      </c>
      <c r="H46" s="52" t="n">
        <f aca="false">H30*$C$14</f>
        <v>2774000</v>
      </c>
      <c r="I46" s="52" t="n">
        <f aca="false">I30*$C$14</f>
        <v>2774000</v>
      </c>
      <c r="J46" s="52" t="n">
        <f aca="false">J30*$C$14</f>
        <v>2774000</v>
      </c>
      <c r="K46" s="52" t="n">
        <f aca="false">K30*$C$14</f>
        <v>2774000</v>
      </c>
      <c r="L46" s="52" t="n">
        <f aca="false">L30*$C$14</f>
        <v>2774000</v>
      </c>
      <c r="M46" s="52" t="n">
        <f aca="false">M30*$C$14</f>
        <v>2774000</v>
      </c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</row>
    <row r="47" customFormat="false" ht="12.75" hidden="false" customHeight="false" outlineLevel="0" collapsed="false">
      <c r="A47" s="38" t="s">
        <v>25</v>
      </c>
      <c r="C47" s="47" t="n">
        <f aca="false">C31*$C$15</f>
        <v>359437.5</v>
      </c>
      <c r="D47" s="47"/>
      <c r="E47" s="47" t="n">
        <f aca="false">E31*$C$15</f>
        <v>615937.5</v>
      </c>
      <c r="F47" s="47" t="n">
        <f aca="false">F31*$C$15</f>
        <v>615937.5</v>
      </c>
      <c r="G47" s="47" t="n">
        <f aca="false">G31*$C$15</f>
        <v>615937.5</v>
      </c>
      <c r="H47" s="47" t="n">
        <f aca="false">H31*$C$15</f>
        <v>615937.5</v>
      </c>
      <c r="I47" s="47" t="n">
        <f aca="false">I31*$C$15</f>
        <v>256640.625</v>
      </c>
      <c r="J47" s="47" t="n">
        <f aca="false">J31*$C$15</f>
        <v>0</v>
      </c>
      <c r="K47" s="47" t="n">
        <f aca="false">K31*$C$15</f>
        <v>0</v>
      </c>
      <c r="L47" s="47" t="n">
        <f aca="false">L31*$C$15</f>
        <v>0</v>
      </c>
      <c r="M47" s="47" t="n">
        <f aca="false">M31*$C$15</f>
        <v>0</v>
      </c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</row>
    <row r="48" customFormat="false" ht="12.75" hidden="false" customHeight="false" outlineLevel="0" collapsed="false">
      <c r="A48" s="51" t="s">
        <v>10</v>
      </c>
      <c r="C48" s="59" t="n">
        <f aca="false">SUM(C37:C47)</f>
        <v>10988350.5</v>
      </c>
      <c r="D48" s="59"/>
      <c r="E48" s="59" t="n">
        <f aca="false">SUM(E37:E47)</f>
        <v>16408787.9166667</v>
      </c>
      <c r="F48" s="59" t="n">
        <f aca="false">SUM(F37:F47)</f>
        <v>13830215</v>
      </c>
      <c r="G48" s="59" t="n">
        <f aca="false">SUM(G37:G47)</f>
        <v>13488027.5</v>
      </c>
      <c r="H48" s="59" t="n">
        <f aca="false">SUM(H37:H47)</f>
        <v>13488027.5</v>
      </c>
      <c r="I48" s="59" t="n">
        <f aca="false">SUM(I37:I47)</f>
        <v>13128730.625</v>
      </c>
      <c r="J48" s="59" t="n">
        <f aca="false">SUM(J37:J47)</f>
        <v>12872090</v>
      </c>
      <c r="K48" s="59" t="n">
        <f aca="false">SUM(K37:K47)</f>
        <v>12872090</v>
      </c>
      <c r="L48" s="59" t="n">
        <f aca="false">SUM(L37:L47)</f>
        <v>12872090</v>
      </c>
      <c r="M48" s="59" t="n">
        <f aca="false">SUM(M37:M47)</f>
        <v>12872090</v>
      </c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</row>
    <row r="49" customFormat="false" ht="12.75" hidden="false" customHeight="false" outlineLevel="0" collapsed="false">
      <c r="E49" s="52"/>
      <c r="F49" s="52"/>
      <c r="G49" s="52"/>
      <c r="H49" s="52"/>
      <c r="I49" s="52"/>
      <c r="J49" s="52"/>
      <c r="K49" s="52"/>
      <c r="L49" s="52"/>
      <c r="M49" s="52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</row>
    <row r="50" customFormat="false" ht="12.75" hidden="false" customHeight="false" outlineLevel="0" collapsed="false">
      <c r="A50" s="22" t="s">
        <v>33</v>
      </c>
      <c r="E50" s="52"/>
      <c r="F50" s="52"/>
      <c r="G50" s="52"/>
      <c r="H50" s="52"/>
      <c r="I50" s="52"/>
      <c r="J50" s="52"/>
      <c r="K50" s="52"/>
      <c r="L50" s="52"/>
      <c r="M50" s="52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C23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1" ySplit="8" topLeftCell="L9" activePane="bottomRight" state="frozen"/>
      <selection pane="topLeft" activeCell="A1" activeCellId="0" sqref="A1"/>
      <selection pane="topRight" activeCell="L1" activeCellId="0" sqref="L1"/>
      <selection pane="bottomLeft" activeCell="A9" activeCellId="0" sqref="A9"/>
      <selection pane="bottomRight" activeCell="L9" activeCellId="0" sqref="L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19.28"/>
    <col collapsed="false" customWidth="true" hidden="false" outlineLevel="0" max="3" min="3" style="0" width="9.56"/>
    <col collapsed="false" customWidth="true" hidden="true" outlineLevel="0" max="4" min="4" style="0" width="10.71"/>
    <col collapsed="false" customWidth="true" hidden="false" outlineLevel="0" max="5" min="5" style="0" width="10.71"/>
    <col collapsed="false" customWidth="true" hidden="false" outlineLevel="0" max="6" min="6" style="0" width="10.99"/>
    <col collapsed="false" customWidth="true" hidden="true" outlineLevel="0" max="9" min="7" style="0" width="10.71"/>
    <col collapsed="false" customWidth="true" hidden="false" outlineLevel="0" max="10" min="10" style="0" width="10.71"/>
    <col collapsed="false" customWidth="true" hidden="false" outlineLevel="0" max="11" min="11" style="62" width="11.99"/>
    <col collapsed="false" customWidth="true" hidden="false" outlineLevel="0" max="12" min="12" style="0" width="10.71"/>
    <col collapsed="false" customWidth="true" hidden="false" outlineLevel="0" max="14" min="13" style="0" width="10.41"/>
    <col collapsed="false" customWidth="true" hidden="false" outlineLevel="0" max="17" min="15" style="0" width="10.71"/>
    <col collapsed="false" customWidth="true" hidden="false" outlineLevel="0" max="19" min="18" style="0" width="10.56"/>
    <col collapsed="false" customWidth="true" hidden="false" outlineLevel="0" max="21" min="20" style="0" width="10.41"/>
    <col collapsed="false" customWidth="true" hidden="false" outlineLevel="0" max="26" min="26" style="0" width="9.99"/>
    <col collapsed="false" customWidth="true" hidden="false" outlineLevel="0" max="38" min="38" style="0" width="9.99"/>
    <col collapsed="false" customWidth="true" hidden="false" outlineLevel="0" max="77" min="61" style="0" width="9.14"/>
  </cols>
  <sheetData>
    <row r="1" customFormat="false" ht="12.75" hidden="false" customHeight="false" outlineLevel="0" collapsed="false">
      <c r="A1" s="3" t="s">
        <v>34</v>
      </c>
    </row>
    <row r="2" customFormat="false" ht="15.75" hidden="false" customHeight="false" outlineLevel="0" collapsed="false">
      <c r="A2" s="2" t="s">
        <v>35</v>
      </c>
      <c r="B2" s="3"/>
      <c r="C2" s="3"/>
      <c r="D2" s="3"/>
      <c r="E2" s="3"/>
      <c r="F2" s="3"/>
      <c r="G2" s="3"/>
      <c r="H2" s="3"/>
      <c r="I2" s="3"/>
      <c r="J2" s="3"/>
      <c r="K2" s="63"/>
      <c r="L2" s="3"/>
      <c r="M2" s="3"/>
    </row>
    <row r="3" customFormat="false" ht="15" hidden="false" customHeight="false" outlineLevel="0" collapsed="false">
      <c r="A3" s="64" t="s">
        <v>36</v>
      </c>
      <c r="B3" s="3"/>
      <c r="C3" s="3"/>
      <c r="D3" s="3"/>
      <c r="E3" s="3"/>
      <c r="F3" s="3"/>
      <c r="G3" s="3"/>
      <c r="H3" s="3"/>
      <c r="I3" s="3"/>
      <c r="J3" s="3"/>
      <c r="K3" s="63"/>
      <c r="L3" s="3"/>
      <c r="M3" s="3"/>
    </row>
    <row r="4" customFormat="false" ht="15" hidden="false" customHeight="false" outlineLevel="0" collapsed="false">
      <c r="A4" s="65" t="s">
        <v>37</v>
      </c>
    </row>
    <row r="5" customFormat="false" ht="12.75" hidden="false" customHeight="false" outlineLevel="0" collapsed="false">
      <c r="O5" s="66"/>
    </row>
    <row r="6" customFormat="false" ht="12.75" hidden="false" customHeight="false" outlineLevel="0" collapsed="false">
      <c r="A6" s="67"/>
      <c r="K6" s="68"/>
      <c r="O6" s="66"/>
    </row>
    <row r="7" customFormat="false" ht="13.5" hidden="false" customHeight="false" outlineLevel="0" collapsed="false">
      <c r="J7" s="69" t="s">
        <v>10</v>
      </c>
      <c r="K7" s="68" t="n">
        <v>2002</v>
      </c>
      <c r="O7" s="66"/>
      <c r="BJ7" s="70"/>
    </row>
    <row r="8" customFormat="false" ht="13.5" hidden="false" customHeight="false" outlineLevel="0" collapsed="false">
      <c r="A8" s="0" t="s">
        <v>38</v>
      </c>
      <c r="B8" s="0" t="s">
        <v>14</v>
      </c>
      <c r="C8" s="0" t="s">
        <v>39</v>
      </c>
      <c r="D8" s="0" t="s">
        <v>40</v>
      </c>
      <c r="E8" s="0" t="s">
        <v>41</v>
      </c>
      <c r="F8" s="0" t="s">
        <v>42</v>
      </c>
      <c r="G8" s="71" t="s">
        <v>43</v>
      </c>
      <c r="H8" s="72" t="n">
        <v>37104</v>
      </c>
      <c r="I8" s="72" t="n">
        <v>37135</v>
      </c>
      <c r="J8" s="73" t="s">
        <v>44</v>
      </c>
      <c r="K8" s="74" t="s">
        <v>45</v>
      </c>
      <c r="L8" s="72" t="n">
        <v>37165</v>
      </c>
      <c r="M8" s="72" t="n">
        <v>37196</v>
      </c>
      <c r="N8" s="72" t="n">
        <v>37226</v>
      </c>
      <c r="O8" s="75" t="n">
        <v>37257</v>
      </c>
      <c r="P8" s="76" t="n">
        <v>37288</v>
      </c>
      <c r="Q8" s="76" t="n">
        <v>37316</v>
      </c>
      <c r="R8" s="76" t="n">
        <v>37347</v>
      </c>
      <c r="S8" s="76" t="n">
        <v>37377</v>
      </c>
      <c r="T8" s="76" t="n">
        <v>37408</v>
      </c>
      <c r="U8" s="76" t="n">
        <v>37438</v>
      </c>
      <c r="V8" s="76" t="n">
        <v>37469</v>
      </c>
      <c r="W8" s="76" t="n">
        <v>37500</v>
      </c>
      <c r="X8" s="76" t="n">
        <v>37530</v>
      </c>
      <c r="Y8" s="76" t="n">
        <v>37561</v>
      </c>
      <c r="Z8" s="76" t="n">
        <v>37591</v>
      </c>
      <c r="AA8" s="76" t="n">
        <v>37622</v>
      </c>
      <c r="AB8" s="76" t="n">
        <v>37653</v>
      </c>
      <c r="AC8" s="76" t="n">
        <v>37681</v>
      </c>
      <c r="AD8" s="76" t="n">
        <v>37712</v>
      </c>
      <c r="AE8" s="76" t="n">
        <v>37742</v>
      </c>
      <c r="AF8" s="76" t="n">
        <v>37773</v>
      </c>
      <c r="AG8" s="76" t="n">
        <v>37803</v>
      </c>
      <c r="AH8" s="76" t="n">
        <v>37834</v>
      </c>
      <c r="AI8" s="76" t="n">
        <v>37865</v>
      </c>
      <c r="AJ8" s="76" t="n">
        <v>37895</v>
      </c>
      <c r="AK8" s="76" t="n">
        <v>37926</v>
      </c>
      <c r="AL8" s="76" t="n">
        <v>37956</v>
      </c>
      <c r="AM8" s="76" t="n">
        <v>37987</v>
      </c>
      <c r="AN8" s="76" t="n">
        <v>38018</v>
      </c>
      <c r="AO8" s="76" t="n">
        <v>38047</v>
      </c>
      <c r="AP8" s="76" t="n">
        <v>38078</v>
      </c>
      <c r="AQ8" s="76" t="n">
        <v>38108</v>
      </c>
      <c r="AR8" s="76" t="n">
        <v>38139</v>
      </c>
      <c r="AS8" s="76" t="n">
        <v>38169</v>
      </c>
      <c r="AT8" s="76" t="n">
        <v>38200</v>
      </c>
      <c r="AU8" s="76" t="n">
        <v>38231</v>
      </c>
      <c r="AV8" s="76" t="n">
        <v>38261</v>
      </c>
      <c r="AW8" s="76" t="n">
        <v>38292</v>
      </c>
      <c r="AX8" s="76" t="n">
        <v>38322</v>
      </c>
      <c r="AY8" s="76" t="n">
        <v>38353</v>
      </c>
      <c r="AZ8" s="76" t="n">
        <v>38384</v>
      </c>
      <c r="BA8" s="76" t="n">
        <v>38412</v>
      </c>
      <c r="BB8" s="76" t="n">
        <v>38443</v>
      </c>
      <c r="BC8" s="76" t="n">
        <v>38473</v>
      </c>
      <c r="BD8" s="76" t="n">
        <v>38504</v>
      </c>
      <c r="BE8" s="76" t="n">
        <v>38534</v>
      </c>
      <c r="BF8" s="76" t="n">
        <v>38565</v>
      </c>
      <c r="BG8" s="76" t="n">
        <v>38596</v>
      </c>
      <c r="BH8" s="76" t="n">
        <v>38626</v>
      </c>
      <c r="BI8" s="76" t="n">
        <v>38657</v>
      </c>
      <c r="BJ8" s="77" t="n">
        <v>38687</v>
      </c>
      <c r="BK8" s="76" t="n">
        <v>38718</v>
      </c>
      <c r="BL8" s="76" t="n">
        <v>38749</v>
      </c>
      <c r="BM8" s="76" t="n">
        <v>38777</v>
      </c>
      <c r="BN8" s="76" t="n">
        <v>38808</v>
      </c>
      <c r="BO8" s="76" t="n">
        <v>38838</v>
      </c>
      <c r="BP8" s="76" t="n">
        <v>38869</v>
      </c>
      <c r="BQ8" s="76" t="n">
        <v>38899</v>
      </c>
      <c r="BR8" s="76" t="n">
        <v>38930</v>
      </c>
      <c r="BS8" s="76" t="n">
        <v>38961</v>
      </c>
      <c r="BT8" s="76" t="n">
        <v>38991</v>
      </c>
      <c r="BU8" s="76" t="n">
        <v>39022</v>
      </c>
      <c r="BV8" s="76" t="n">
        <v>39052</v>
      </c>
    </row>
    <row r="9" customFormat="false" ht="12.75" hidden="false" customHeight="false" outlineLevel="0" collapsed="false">
      <c r="H9" s="76"/>
      <c r="I9" s="76"/>
      <c r="J9" s="76"/>
      <c r="L9" s="76"/>
      <c r="M9" s="78"/>
      <c r="N9" s="78"/>
      <c r="O9" s="79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1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</row>
    <row r="10" customFormat="false" ht="12.75" hidden="false" customHeight="false" outlineLevel="0" collapsed="false">
      <c r="A10" s="0" t="n">
        <v>26490</v>
      </c>
      <c r="B10" s="0" t="s">
        <v>46</v>
      </c>
      <c r="C10" s="82" t="n">
        <v>70000</v>
      </c>
      <c r="D10" s="83" t="n">
        <v>36100</v>
      </c>
      <c r="E10" s="83" t="n">
        <v>37925</v>
      </c>
      <c r="F10" s="0" t="s">
        <v>47</v>
      </c>
      <c r="G10" s="84" t="n">
        <v>37560</v>
      </c>
      <c r="H10" s="82" t="n">
        <v>70000</v>
      </c>
      <c r="I10" s="82" t="n">
        <v>70000</v>
      </c>
      <c r="J10" s="85" t="n">
        <v>0.14</v>
      </c>
      <c r="K10" s="62" t="n">
        <f aca="false">ROUND((O10*31+P10*28+Q10*31+R10*30+S10*31+T10*30+U10*31+V10*31+W10*30+X10*31+Y10*30+Z10*31)*J10,0)</f>
        <v>3577000</v>
      </c>
      <c r="L10" s="86" t="n">
        <v>70000</v>
      </c>
      <c r="M10" s="86" t="n">
        <v>70000</v>
      </c>
      <c r="N10" s="86" t="n">
        <v>70000</v>
      </c>
      <c r="O10" s="87" t="n">
        <v>70000</v>
      </c>
      <c r="P10" s="86" t="n">
        <v>70000</v>
      </c>
      <c r="Q10" s="86" t="n">
        <v>70000</v>
      </c>
      <c r="R10" s="86" t="n">
        <v>70000</v>
      </c>
      <c r="S10" s="86" t="n">
        <v>70000</v>
      </c>
      <c r="T10" s="86" t="n">
        <v>70000</v>
      </c>
      <c r="U10" s="86" t="n">
        <v>70000</v>
      </c>
      <c r="V10" s="86" t="n">
        <v>70000</v>
      </c>
      <c r="W10" s="86" t="n">
        <v>70000</v>
      </c>
      <c r="X10" s="86" t="n">
        <v>70000</v>
      </c>
      <c r="Y10" s="86" t="n">
        <v>70000</v>
      </c>
      <c r="Z10" s="86" t="n">
        <v>70000</v>
      </c>
      <c r="AA10" s="86" t="n">
        <v>70000</v>
      </c>
      <c r="AB10" s="86" t="n">
        <v>70000</v>
      </c>
      <c r="AC10" s="86" t="n">
        <v>70000</v>
      </c>
      <c r="AD10" s="86" t="n">
        <v>70000</v>
      </c>
      <c r="AE10" s="86" t="n">
        <v>70000</v>
      </c>
      <c r="AF10" s="86" t="n">
        <v>70000</v>
      </c>
      <c r="AG10" s="86" t="n">
        <v>70000</v>
      </c>
      <c r="AH10" s="86" t="n">
        <v>70000</v>
      </c>
      <c r="AI10" s="86" t="n">
        <v>70000</v>
      </c>
      <c r="AJ10" s="86" t="n">
        <v>70000</v>
      </c>
      <c r="AK10" s="88" t="n">
        <v>70000</v>
      </c>
      <c r="AL10" s="88" t="n">
        <v>70000</v>
      </c>
      <c r="AM10" s="88" t="n">
        <v>70000</v>
      </c>
      <c r="AN10" s="88" t="n">
        <v>70000</v>
      </c>
      <c r="AO10" s="88" t="n">
        <v>70000</v>
      </c>
      <c r="AP10" s="88" t="n">
        <v>70000</v>
      </c>
      <c r="AQ10" s="88" t="n">
        <v>70000</v>
      </c>
      <c r="AR10" s="88" t="n">
        <v>70000</v>
      </c>
      <c r="AS10" s="88" t="n">
        <v>70000</v>
      </c>
      <c r="AT10" s="88" t="n">
        <v>70000</v>
      </c>
      <c r="AU10" s="88" t="n">
        <v>70000</v>
      </c>
      <c r="AV10" s="88" t="n">
        <v>70000</v>
      </c>
      <c r="AW10" s="88" t="n">
        <v>70000</v>
      </c>
      <c r="AX10" s="88" t="n">
        <v>70000</v>
      </c>
      <c r="AY10" s="88" t="n">
        <v>70000</v>
      </c>
      <c r="AZ10" s="88" t="n">
        <v>70000</v>
      </c>
      <c r="BA10" s="88" t="n">
        <v>70000</v>
      </c>
      <c r="BB10" s="88" t="n">
        <v>70000</v>
      </c>
      <c r="BC10" s="88" t="n">
        <v>70000</v>
      </c>
      <c r="BD10" s="88" t="n">
        <v>70000</v>
      </c>
      <c r="BE10" s="88" t="n">
        <v>70000</v>
      </c>
      <c r="BF10" s="88" t="n">
        <v>70000</v>
      </c>
      <c r="BG10" s="88" t="n">
        <v>70000</v>
      </c>
      <c r="BH10" s="88" t="n">
        <v>70000</v>
      </c>
      <c r="BI10" s="88" t="n">
        <v>306000</v>
      </c>
      <c r="BJ10" s="89" t="n">
        <v>306000</v>
      </c>
      <c r="BK10" s="88" t="n">
        <v>306000</v>
      </c>
      <c r="BL10" s="88" t="n">
        <v>306000</v>
      </c>
      <c r="BM10" s="88" t="n">
        <v>306000</v>
      </c>
      <c r="BN10" s="88" t="n">
        <v>306000</v>
      </c>
      <c r="BO10" s="88" t="n">
        <v>306000</v>
      </c>
      <c r="BP10" s="88" t="n">
        <v>306000</v>
      </c>
      <c r="BQ10" s="88" t="n">
        <v>306000</v>
      </c>
      <c r="BR10" s="88" t="n">
        <v>306000</v>
      </c>
      <c r="BS10" s="88" t="n">
        <v>306000</v>
      </c>
      <c r="BT10" s="88" t="n">
        <v>306000</v>
      </c>
      <c r="BU10" s="88" t="n">
        <v>306000</v>
      </c>
      <c r="BV10" s="88" t="n">
        <v>306000</v>
      </c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</row>
    <row r="11" customFormat="false" ht="12.75" hidden="false" customHeight="false" outlineLevel="0" collapsed="false">
      <c r="A11" s="0" t="n">
        <v>26683</v>
      </c>
      <c r="B11" s="0" t="s">
        <v>48</v>
      </c>
      <c r="C11" s="82" t="n">
        <v>8000</v>
      </c>
      <c r="D11" s="83" t="n">
        <v>36220</v>
      </c>
      <c r="E11" s="83" t="n">
        <v>37711</v>
      </c>
      <c r="F11" s="0" t="s">
        <v>47</v>
      </c>
      <c r="G11" s="84" t="n">
        <v>37529</v>
      </c>
      <c r="H11" s="82" t="n">
        <v>8000</v>
      </c>
      <c r="I11" s="86" t="n">
        <v>8000</v>
      </c>
      <c r="J11" s="85" t="n">
        <v>0.3798</v>
      </c>
      <c r="K11" s="62" t="n">
        <f aca="false">ROUND((O11*31+P11*28+Q11*31+R11*30+S11*31+T11*30+U11*31+V11*31+W11*30+X11*31+Y11*30+Z11*31)*J11,0)</f>
        <v>1109016</v>
      </c>
      <c r="L11" s="86" t="n">
        <v>8000</v>
      </c>
      <c r="M11" s="86" t="n">
        <v>8000</v>
      </c>
      <c r="N11" s="86" t="n">
        <v>8000</v>
      </c>
      <c r="O11" s="87" t="n">
        <v>8000</v>
      </c>
      <c r="P11" s="86" t="n">
        <v>8000</v>
      </c>
      <c r="Q11" s="86" t="n">
        <v>8000</v>
      </c>
      <c r="R11" s="90" t="n">
        <v>8000</v>
      </c>
      <c r="S11" s="90" t="n">
        <v>8000</v>
      </c>
      <c r="T11" s="90" t="n">
        <v>8000</v>
      </c>
      <c r="U11" s="90" t="n">
        <v>8000</v>
      </c>
      <c r="V11" s="90" t="n">
        <v>8000</v>
      </c>
      <c r="W11" s="90" t="n">
        <v>8000</v>
      </c>
      <c r="X11" s="90" t="n">
        <v>8000</v>
      </c>
      <c r="Y11" s="90" t="n">
        <v>8000</v>
      </c>
      <c r="Z11" s="90" t="n">
        <v>8000</v>
      </c>
      <c r="AA11" s="90" t="n">
        <v>8000</v>
      </c>
      <c r="AB11" s="90" t="n">
        <v>8000</v>
      </c>
      <c r="AC11" s="90" t="n">
        <v>8000</v>
      </c>
      <c r="AD11" s="88" t="n">
        <v>8000</v>
      </c>
      <c r="AE11" s="88" t="n">
        <v>8000</v>
      </c>
      <c r="AF11" s="88" t="n">
        <v>8000</v>
      </c>
      <c r="AG11" s="88" t="n">
        <v>8000</v>
      </c>
      <c r="AH11" s="88" t="n">
        <v>8000</v>
      </c>
      <c r="AI11" s="88" t="n">
        <v>8000</v>
      </c>
      <c r="AJ11" s="88" t="n">
        <v>8000</v>
      </c>
      <c r="AK11" s="88" t="n">
        <v>8000</v>
      </c>
      <c r="AL11" s="88" t="n">
        <v>8000</v>
      </c>
      <c r="AM11" s="88" t="n">
        <v>8000</v>
      </c>
      <c r="AN11" s="88" t="n">
        <v>8000</v>
      </c>
      <c r="AO11" s="88" t="n">
        <v>8000</v>
      </c>
      <c r="AP11" s="88" t="n">
        <v>8000</v>
      </c>
      <c r="AQ11" s="88" t="n">
        <v>8000</v>
      </c>
      <c r="AR11" s="88" t="n">
        <v>8000</v>
      </c>
      <c r="AS11" s="88" t="n">
        <v>8000</v>
      </c>
      <c r="AT11" s="88" t="n">
        <v>8000</v>
      </c>
      <c r="AU11" s="88" t="n">
        <v>8000</v>
      </c>
      <c r="AV11" s="88" t="n">
        <v>8000</v>
      </c>
      <c r="AW11" s="88" t="n">
        <v>8000</v>
      </c>
      <c r="AX11" s="88" t="n">
        <v>8000</v>
      </c>
      <c r="AY11" s="88" t="n">
        <v>8000</v>
      </c>
      <c r="AZ11" s="88" t="n">
        <v>8000</v>
      </c>
      <c r="BA11" s="88" t="n">
        <v>8000</v>
      </c>
      <c r="BB11" s="88" t="n">
        <v>8000</v>
      </c>
      <c r="BC11" s="88" t="n">
        <v>8000</v>
      </c>
      <c r="BD11" s="88" t="n">
        <v>8000</v>
      </c>
      <c r="BE11" s="88" t="n">
        <v>8000</v>
      </c>
      <c r="BF11" s="88" t="n">
        <v>8000</v>
      </c>
      <c r="BG11" s="88" t="n">
        <v>8000</v>
      </c>
      <c r="BH11" s="88" t="n">
        <v>8000</v>
      </c>
      <c r="BI11" s="91"/>
      <c r="BJ11" s="89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</row>
    <row r="12" customFormat="false" ht="12.75" hidden="false" customHeight="false" outlineLevel="0" collapsed="false">
      <c r="A12" s="0" t="n">
        <v>27334</v>
      </c>
      <c r="B12" s="0" t="s">
        <v>48</v>
      </c>
      <c r="C12" s="82" t="n">
        <v>14000</v>
      </c>
      <c r="D12" s="83" t="n">
        <v>36982</v>
      </c>
      <c r="E12" s="83" t="n">
        <v>37195</v>
      </c>
      <c r="F12" s="0" t="s">
        <v>49</v>
      </c>
      <c r="G12" s="92"/>
      <c r="H12" s="82" t="n">
        <v>14000</v>
      </c>
      <c r="I12" s="82" t="n">
        <v>14000</v>
      </c>
      <c r="J12" s="85" t="n">
        <v>0.23</v>
      </c>
      <c r="K12" s="62" t="n">
        <f aca="false">ROUND((O12*31+P12*28+Q12*31+R12*30+S12*31+T12*30+U12*31+V12*31+W12*30+X12*31+Y12*30+Z12*31)*J12,0)</f>
        <v>0</v>
      </c>
      <c r="L12" s="82" t="n">
        <v>14000</v>
      </c>
      <c r="M12" s="80"/>
      <c r="N12" s="80"/>
      <c r="O12" s="93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91"/>
      <c r="BJ12" s="89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</row>
    <row r="13" customFormat="false" ht="12.75" hidden="false" customHeight="false" outlineLevel="0" collapsed="false">
      <c r="A13" s="0" t="n">
        <v>25071</v>
      </c>
      <c r="B13" s="0" t="s">
        <v>22</v>
      </c>
      <c r="C13" s="82" t="n">
        <v>90000</v>
      </c>
      <c r="D13" s="83" t="n">
        <v>35400</v>
      </c>
      <c r="E13" s="83" t="n">
        <v>39782</v>
      </c>
      <c r="F13" s="0" t="s">
        <v>47</v>
      </c>
      <c r="G13" s="84" t="n">
        <v>39416</v>
      </c>
      <c r="H13" s="82" t="n">
        <v>90000</v>
      </c>
      <c r="I13" s="82" t="n">
        <v>90000</v>
      </c>
      <c r="J13" s="85" t="n">
        <v>0.175</v>
      </c>
      <c r="K13" s="62" t="n">
        <f aca="false">ROUND((O13*31+P13*28+Q13*31+R13*30+S13*31+T13*30+U13*31+V13*31+W13*30+X13*31+Y13*30+Z13*31)*J13,0)</f>
        <v>5748750</v>
      </c>
      <c r="L13" s="86" t="n">
        <v>90000</v>
      </c>
      <c r="M13" s="86" t="n">
        <v>90000</v>
      </c>
      <c r="N13" s="86" t="n">
        <v>90000</v>
      </c>
      <c r="O13" s="87" t="n">
        <v>90000</v>
      </c>
      <c r="P13" s="86" t="n">
        <v>90000</v>
      </c>
      <c r="Q13" s="86" t="n">
        <v>90000</v>
      </c>
      <c r="R13" s="86" t="n">
        <v>90000</v>
      </c>
      <c r="S13" s="86" t="n">
        <v>90000</v>
      </c>
      <c r="T13" s="86" t="n">
        <v>90000</v>
      </c>
      <c r="U13" s="86" t="n">
        <v>90000</v>
      </c>
      <c r="V13" s="86" t="n">
        <v>90000</v>
      </c>
      <c r="W13" s="86" t="n">
        <v>90000</v>
      </c>
      <c r="X13" s="86" t="n">
        <v>90000</v>
      </c>
      <c r="Y13" s="86" t="n">
        <v>90000</v>
      </c>
      <c r="Z13" s="86" t="n">
        <v>90000</v>
      </c>
      <c r="AA13" s="86" t="n">
        <v>90000</v>
      </c>
      <c r="AB13" s="86" t="n">
        <v>90000</v>
      </c>
      <c r="AC13" s="86" t="n">
        <v>90000</v>
      </c>
      <c r="AD13" s="86" t="n">
        <v>90000</v>
      </c>
      <c r="AE13" s="86" t="n">
        <v>90000</v>
      </c>
      <c r="AF13" s="86" t="n">
        <v>90000</v>
      </c>
      <c r="AG13" s="86" t="n">
        <v>90000</v>
      </c>
      <c r="AH13" s="86" t="n">
        <v>90000</v>
      </c>
      <c r="AI13" s="86" t="n">
        <v>90000</v>
      </c>
      <c r="AJ13" s="86" t="n">
        <v>90000</v>
      </c>
      <c r="AK13" s="86" t="n">
        <v>90000</v>
      </c>
      <c r="AL13" s="86" t="n">
        <v>90000</v>
      </c>
      <c r="AM13" s="86" t="n">
        <v>90000</v>
      </c>
      <c r="AN13" s="86" t="n">
        <v>90000</v>
      </c>
      <c r="AO13" s="86" t="n">
        <v>90000</v>
      </c>
      <c r="AP13" s="86" t="n">
        <v>90000</v>
      </c>
      <c r="AQ13" s="86" t="n">
        <v>90000</v>
      </c>
      <c r="AR13" s="86" t="n">
        <v>90000</v>
      </c>
      <c r="AS13" s="86" t="n">
        <v>90000</v>
      </c>
      <c r="AT13" s="86" t="n">
        <v>90000</v>
      </c>
      <c r="AU13" s="86" t="n">
        <v>90000</v>
      </c>
      <c r="AV13" s="86" t="n">
        <v>90000</v>
      </c>
      <c r="AW13" s="86" t="n">
        <v>90000</v>
      </c>
      <c r="AX13" s="86" t="n">
        <v>90000</v>
      </c>
      <c r="AY13" s="86" t="n">
        <v>90000</v>
      </c>
      <c r="AZ13" s="86" t="n">
        <v>90000</v>
      </c>
      <c r="BA13" s="86" t="n">
        <v>90000</v>
      </c>
      <c r="BB13" s="86" t="n">
        <v>90000</v>
      </c>
      <c r="BC13" s="86" t="n">
        <v>90000</v>
      </c>
      <c r="BD13" s="86" t="n">
        <v>90000</v>
      </c>
      <c r="BE13" s="86" t="n">
        <v>90000</v>
      </c>
      <c r="BF13" s="86" t="n">
        <v>90000</v>
      </c>
      <c r="BG13" s="86" t="n">
        <v>90000</v>
      </c>
      <c r="BH13" s="86" t="n">
        <v>90000</v>
      </c>
      <c r="BI13" s="86" t="n">
        <v>25000</v>
      </c>
      <c r="BJ13" s="94" t="n">
        <v>25000</v>
      </c>
      <c r="BK13" s="86" t="n">
        <v>25000</v>
      </c>
      <c r="BL13" s="86" t="n">
        <v>25000</v>
      </c>
      <c r="BM13" s="86" t="n">
        <v>25000</v>
      </c>
      <c r="BN13" s="86" t="n">
        <v>25000</v>
      </c>
      <c r="BO13" s="86" t="n">
        <v>25000</v>
      </c>
      <c r="BP13" s="86" t="n">
        <v>25000</v>
      </c>
      <c r="BQ13" s="86" t="n">
        <v>25000</v>
      </c>
      <c r="BR13" s="86" t="n">
        <v>25000</v>
      </c>
      <c r="BS13" s="86" t="n">
        <v>25000</v>
      </c>
      <c r="BT13" s="86" t="n">
        <v>25000</v>
      </c>
      <c r="BU13" s="86" t="n">
        <v>25000</v>
      </c>
      <c r="BV13" s="86" t="n">
        <v>25000</v>
      </c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</row>
    <row r="14" customFormat="false" ht="12.75" hidden="false" customHeight="false" outlineLevel="0" collapsed="false">
      <c r="A14" s="0" t="n">
        <v>25700</v>
      </c>
      <c r="B14" s="0" t="s">
        <v>22</v>
      </c>
      <c r="C14" s="82" t="n">
        <v>25000</v>
      </c>
      <c r="D14" s="83" t="n">
        <v>35796</v>
      </c>
      <c r="E14" s="83" t="n">
        <v>37621</v>
      </c>
      <c r="F14" s="0" t="s">
        <v>47</v>
      </c>
      <c r="G14" s="84" t="n">
        <v>37256</v>
      </c>
      <c r="H14" s="82" t="n">
        <v>25000</v>
      </c>
      <c r="I14" s="82" t="n">
        <v>25000</v>
      </c>
      <c r="J14" s="85" t="n">
        <v>0.19</v>
      </c>
      <c r="K14" s="62" t="n">
        <f aca="false">ROUND((O14*31+P14*28+Q14*31+R14*30+S14*31+T14*30+U14*31+V14*31+W14*30+X14*31+Y14*30+Z14*31)*J14,0)</f>
        <v>1733750</v>
      </c>
      <c r="L14" s="86" t="n">
        <v>25000</v>
      </c>
      <c r="M14" s="86" t="n">
        <v>25000</v>
      </c>
      <c r="N14" s="86" t="n">
        <v>25000</v>
      </c>
      <c r="O14" s="87" t="n">
        <v>25000</v>
      </c>
      <c r="P14" s="86" t="n">
        <v>25000</v>
      </c>
      <c r="Q14" s="86" t="n">
        <v>25000</v>
      </c>
      <c r="R14" s="86" t="n">
        <v>25000</v>
      </c>
      <c r="S14" s="86" t="n">
        <v>25000</v>
      </c>
      <c r="T14" s="86" t="n">
        <v>25000</v>
      </c>
      <c r="U14" s="86" t="n">
        <v>25000</v>
      </c>
      <c r="V14" s="86" t="n">
        <v>25000</v>
      </c>
      <c r="W14" s="86" t="n">
        <v>25000</v>
      </c>
      <c r="X14" s="86" t="n">
        <v>25000</v>
      </c>
      <c r="Y14" s="86" t="n">
        <v>25000</v>
      </c>
      <c r="Z14" s="90" t="n">
        <v>25000</v>
      </c>
      <c r="AA14" s="95" t="n">
        <v>25000</v>
      </c>
      <c r="AB14" s="95" t="n">
        <v>25000</v>
      </c>
      <c r="AC14" s="95" t="n">
        <v>25000</v>
      </c>
      <c r="AD14" s="95" t="n">
        <v>25000</v>
      </c>
      <c r="AE14" s="95" t="n">
        <v>25000</v>
      </c>
      <c r="AF14" s="95" t="n">
        <v>25000</v>
      </c>
      <c r="AG14" s="95" t="n">
        <v>25000</v>
      </c>
      <c r="AH14" s="95" t="n">
        <v>25000</v>
      </c>
      <c r="AI14" s="95" t="n">
        <v>25000</v>
      </c>
      <c r="AJ14" s="95" t="n">
        <v>25000</v>
      </c>
      <c r="AK14" s="95" t="n">
        <v>25000</v>
      </c>
      <c r="AL14" s="95" t="n">
        <v>25000</v>
      </c>
      <c r="AM14" s="95" t="n">
        <v>25000</v>
      </c>
      <c r="AN14" s="95" t="n">
        <v>25000</v>
      </c>
      <c r="AO14" s="95" t="n">
        <v>25000</v>
      </c>
      <c r="AP14" s="95" t="n">
        <v>25000</v>
      </c>
      <c r="AQ14" s="95" t="n">
        <v>25000</v>
      </c>
      <c r="AR14" s="95" t="n">
        <v>25000</v>
      </c>
      <c r="AS14" s="95" t="n">
        <v>25000</v>
      </c>
      <c r="AT14" s="95" t="n">
        <v>25000</v>
      </c>
      <c r="AU14" s="95" t="n">
        <v>25000</v>
      </c>
      <c r="AV14" s="95" t="n">
        <v>25000</v>
      </c>
      <c r="AW14" s="95" t="n">
        <v>25000</v>
      </c>
      <c r="AX14" s="95" t="n">
        <v>25000</v>
      </c>
      <c r="AY14" s="95" t="n">
        <v>25000</v>
      </c>
      <c r="AZ14" s="95" t="n">
        <v>25000</v>
      </c>
      <c r="BA14" s="95" t="n">
        <v>25000</v>
      </c>
      <c r="BB14" s="95" t="n">
        <v>25000</v>
      </c>
      <c r="BC14" s="95" t="n">
        <v>25000</v>
      </c>
      <c r="BD14" s="95" t="n">
        <v>25000</v>
      </c>
      <c r="BE14" s="95" t="n">
        <v>25000</v>
      </c>
      <c r="BF14" s="95" t="n">
        <v>25000</v>
      </c>
      <c r="BG14" s="95" t="n">
        <v>25000</v>
      </c>
      <c r="BH14" s="95" t="n">
        <v>25000</v>
      </c>
      <c r="BI14" s="86" t="n">
        <v>150000</v>
      </c>
      <c r="BJ14" s="94" t="n">
        <v>150000</v>
      </c>
      <c r="BK14" s="86" t="n">
        <v>150000</v>
      </c>
      <c r="BL14" s="86" t="n">
        <v>150000</v>
      </c>
      <c r="BM14" s="86" t="n">
        <v>150000</v>
      </c>
      <c r="BN14" s="86" t="n">
        <v>150000</v>
      </c>
      <c r="BO14" s="86" t="n">
        <v>150000</v>
      </c>
      <c r="BP14" s="86" t="n">
        <v>150000</v>
      </c>
      <c r="BQ14" s="86" t="n">
        <v>150000</v>
      </c>
      <c r="BR14" s="86" t="n">
        <v>150000</v>
      </c>
      <c r="BS14" s="86" t="n">
        <v>150000</v>
      </c>
      <c r="BT14" s="86" t="n">
        <v>150000</v>
      </c>
      <c r="BU14" s="86" t="n">
        <v>150000</v>
      </c>
      <c r="BV14" s="86" t="n">
        <v>150000</v>
      </c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</row>
    <row r="15" customFormat="false" ht="12.75" hidden="false" customHeight="false" outlineLevel="0" collapsed="false">
      <c r="A15" s="0" t="n">
        <v>27458</v>
      </c>
      <c r="B15" s="0" t="s">
        <v>24</v>
      </c>
      <c r="C15" s="82" t="n">
        <v>14000</v>
      </c>
      <c r="D15" s="83" t="n">
        <v>37622</v>
      </c>
      <c r="E15" s="83" t="n">
        <v>38717</v>
      </c>
      <c r="F15" s="0" t="s">
        <v>49</v>
      </c>
      <c r="G15" s="92"/>
      <c r="J15" s="85" t="n">
        <v>1.159</v>
      </c>
      <c r="K15" s="62" t="n">
        <f aca="false">ROUND((O15*31+P15*28+Q15*31+R15*30+S15*31+T15*30+U15*31+V15*31+W15*30+X15*31+Y15*30+Z15*31)*J15,0)</f>
        <v>0</v>
      </c>
      <c r="M15" s="80"/>
      <c r="N15" s="80"/>
      <c r="O15" s="93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6" t="n">
        <v>14000</v>
      </c>
      <c r="AB15" s="86" t="n">
        <v>14000</v>
      </c>
      <c r="AC15" s="86" t="n">
        <v>14000</v>
      </c>
      <c r="AD15" s="86" t="n">
        <v>14000</v>
      </c>
      <c r="AE15" s="86" t="n">
        <v>14000</v>
      </c>
      <c r="AF15" s="86" t="n">
        <v>14000</v>
      </c>
      <c r="AG15" s="86" t="n">
        <v>14000</v>
      </c>
      <c r="AH15" s="86" t="n">
        <v>14000</v>
      </c>
      <c r="AI15" s="86" t="n">
        <v>14000</v>
      </c>
      <c r="AJ15" s="86" t="n">
        <v>14000</v>
      </c>
      <c r="AK15" s="86" t="n">
        <v>14000</v>
      </c>
      <c r="AL15" s="86" t="n">
        <v>14000</v>
      </c>
      <c r="AM15" s="86" t="n">
        <v>14000</v>
      </c>
      <c r="AN15" s="86" t="n">
        <v>14000</v>
      </c>
      <c r="AO15" s="86" t="n">
        <v>14000</v>
      </c>
      <c r="AP15" s="86" t="n">
        <v>14000</v>
      </c>
      <c r="AQ15" s="86" t="n">
        <v>14000</v>
      </c>
      <c r="AR15" s="86" t="n">
        <v>14000</v>
      </c>
      <c r="AS15" s="86" t="n">
        <v>14000</v>
      </c>
      <c r="AT15" s="86" t="n">
        <v>14000</v>
      </c>
      <c r="AU15" s="86" t="n">
        <v>14000</v>
      </c>
      <c r="AV15" s="86" t="n">
        <v>14000</v>
      </c>
      <c r="AW15" s="86" t="n">
        <v>14000</v>
      </c>
      <c r="AX15" s="86" t="n">
        <v>14000</v>
      </c>
      <c r="AY15" s="86" t="n">
        <v>14000</v>
      </c>
      <c r="AZ15" s="86" t="n">
        <v>14000</v>
      </c>
      <c r="BA15" s="86" t="n">
        <v>14000</v>
      </c>
      <c r="BB15" s="86" t="n">
        <v>14000</v>
      </c>
      <c r="BC15" s="86" t="n">
        <v>14000</v>
      </c>
      <c r="BD15" s="86" t="n">
        <v>14000</v>
      </c>
      <c r="BE15" s="86" t="n">
        <v>14000</v>
      </c>
      <c r="BF15" s="86" t="n">
        <v>14000</v>
      </c>
      <c r="BG15" s="86" t="n">
        <v>14000</v>
      </c>
      <c r="BH15" s="86" t="n">
        <v>14000</v>
      </c>
      <c r="BI15" s="86" t="n">
        <v>90000</v>
      </c>
      <c r="BJ15" s="94" t="n">
        <v>90000</v>
      </c>
      <c r="BK15" s="86" t="n">
        <v>90000</v>
      </c>
      <c r="BL15" s="86" t="n">
        <v>90000</v>
      </c>
      <c r="BM15" s="86" t="n">
        <v>90000</v>
      </c>
      <c r="BN15" s="86" t="n">
        <v>90000</v>
      </c>
      <c r="BO15" s="86" t="n">
        <v>90000</v>
      </c>
      <c r="BP15" s="86" t="n">
        <v>90000</v>
      </c>
      <c r="BQ15" s="86" t="n">
        <v>90000</v>
      </c>
      <c r="BR15" s="86" t="n">
        <v>90000</v>
      </c>
      <c r="BS15" s="86" t="n">
        <v>90000</v>
      </c>
      <c r="BT15" s="86" t="n">
        <v>90000</v>
      </c>
      <c r="BU15" s="86" t="n">
        <v>90000</v>
      </c>
      <c r="BV15" s="86" t="n">
        <v>90000</v>
      </c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</row>
    <row r="16" customFormat="false" ht="12.75" hidden="false" customHeight="false" outlineLevel="0" collapsed="false">
      <c r="A16" s="0" t="n">
        <v>20822</v>
      </c>
      <c r="B16" s="0" t="s">
        <v>50</v>
      </c>
      <c r="C16" s="82" t="n">
        <v>25000</v>
      </c>
      <c r="D16" s="83" t="n">
        <v>33664</v>
      </c>
      <c r="E16" s="83" t="n">
        <v>39141</v>
      </c>
      <c r="F16" s="0" t="s">
        <v>47</v>
      </c>
      <c r="G16" s="84" t="n">
        <v>38776</v>
      </c>
      <c r="H16" s="82" t="n">
        <v>25000</v>
      </c>
      <c r="I16" s="82" t="n">
        <v>25000</v>
      </c>
      <c r="J16" s="85" t="n">
        <v>0.2349</v>
      </c>
      <c r="K16" s="62" t="n">
        <f aca="false">ROUND((O16*31+P16*28+Q16*31+R16*30+S16*31+T16*30+U16*31+V16*31+W16*30+X16*31+Y16*30+Z16*31)*J16,0)</f>
        <v>2143463</v>
      </c>
      <c r="L16" s="82" t="n">
        <v>25000</v>
      </c>
      <c r="M16" s="86" t="n">
        <v>25000</v>
      </c>
      <c r="N16" s="86" t="n">
        <v>25000</v>
      </c>
      <c r="O16" s="87" t="n">
        <v>25000</v>
      </c>
      <c r="P16" s="86" t="n">
        <v>25000</v>
      </c>
      <c r="Q16" s="86" t="n">
        <v>25000</v>
      </c>
      <c r="R16" s="86" t="n">
        <v>25000</v>
      </c>
      <c r="S16" s="86" t="n">
        <v>25000</v>
      </c>
      <c r="T16" s="86" t="n">
        <v>25000</v>
      </c>
      <c r="U16" s="86" t="n">
        <v>25000</v>
      </c>
      <c r="V16" s="86" t="n">
        <v>25000</v>
      </c>
      <c r="W16" s="86" t="n">
        <v>25000</v>
      </c>
      <c r="X16" s="86" t="n">
        <v>25000</v>
      </c>
      <c r="Y16" s="86" t="n">
        <v>25000</v>
      </c>
      <c r="Z16" s="86" t="n">
        <v>25000</v>
      </c>
      <c r="AA16" s="86" t="n">
        <v>25000</v>
      </c>
      <c r="AB16" s="86" t="n">
        <v>25000</v>
      </c>
      <c r="AC16" s="86" t="n">
        <v>25000</v>
      </c>
      <c r="AD16" s="86" t="n">
        <v>25000</v>
      </c>
      <c r="AE16" s="86" t="n">
        <v>25000</v>
      </c>
      <c r="AF16" s="86" t="n">
        <v>25000</v>
      </c>
      <c r="AG16" s="86" t="n">
        <v>25000</v>
      </c>
      <c r="AH16" s="86" t="n">
        <v>25000</v>
      </c>
      <c r="AI16" s="86" t="n">
        <v>25000</v>
      </c>
      <c r="AJ16" s="86" t="n">
        <v>25000</v>
      </c>
      <c r="AK16" s="86" t="n">
        <v>25000</v>
      </c>
      <c r="AL16" s="86" t="n">
        <v>25000</v>
      </c>
      <c r="AM16" s="86" t="n">
        <v>25000</v>
      </c>
      <c r="AN16" s="86" t="n">
        <v>25000</v>
      </c>
      <c r="AO16" s="86" t="n">
        <v>25000</v>
      </c>
      <c r="AP16" s="86" t="n">
        <v>25000</v>
      </c>
      <c r="AQ16" s="86" t="n">
        <v>25000</v>
      </c>
      <c r="AR16" s="86" t="n">
        <v>25000</v>
      </c>
      <c r="AS16" s="86" t="n">
        <v>25000</v>
      </c>
      <c r="AT16" s="86" t="n">
        <v>25000</v>
      </c>
      <c r="AU16" s="86" t="n">
        <v>25000</v>
      </c>
      <c r="AV16" s="86" t="n">
        <v>25000</v>
      </c>
      <c r="AW16" s="86" t="n">
        <v>25000</v>
      </c>
      <c r="AX16" s="86" t="n">
        <v>25000</v>
      </c>
      <c r="AY16" s="86" t="n">
        <v>25000</v>
      </c>
      <c r="AZ16" s="86" t="n">
        <v>25000</v>
      </c>
      <c r="BA16" s="86" t="n">
        <v>25000</v>
      </c>
      <c r="BB16" s="86" t="n">
        <v>25000</v>
      </c>
      <c r="BC16" s="86" t="n">
        <v>25000</v>
      </c>
      <c r="BD16" s="86" t="n">
        <v>25000</v>
      </c>
      <c r="BE16" s="86" t="n">
        <v>25000</v>
      </c>
      <c r="BF16" s="86" t="n">
        <v>25000</v>
      </c>
      <c r="BG16" s="86" t="n">
        <v>25000</v>
      </c>
      <c r="BH16" s="86" t="n">
        <v>25000</v>
      </c>
      <c r="BI16" s="86" t="n">
        <v>10000</v>
      </c>
      <c r="BJ16" s="94" t="n">
        <v>10000</v>
      </c>
      <c r="BK16" s="86" t="n">
        <v>10000</v>
      </c>
      <c r="BL16" s="86" t="n">
        <v>10000</v>
      </c>
      <c r="BM16" s="86" t="n">
        <v>10000</v>
      </c>
      <c r="BN16" s="86" t="n">
        <v>10000</v>
      </c>
      <c r="BO16" s="86" t="n">
        <v>10000</v>
      </c>
      <c r="BP16" s="86" t="n">
        <v>10000</v>
      </c>
      <c r="BQ16" s="86" t="n">
        <v>10000</v>
      </c>
      <c r="BR16" s="86" t="n">
        <v>10000</v>
      </c>
      <c r="BS16" s="86" t="n">
        <v>10000</v>
      </c>
      <c r="BT16" s="86" t="n">
        <v>10000</v>
      </c>
      <c r="BU16" s="86" t="n">
        <v>10000</v>
      </c>
      <c r="BV16" s="86" t="n">
        <v>10000</v>
      </c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</row>
    <row r="17" customFormat="false" ht="12.75" hidden="false" customHeight="false" outlineLevel="0" collapsed="false">
      <c r="A17" s="0" t="n">
        <v>20747</v>
      </c>
      <c r="B17" s="0" t="s">
        <v>51</v>
      </c>
      <c r="C17" s="82" t="n">
        <v>10000</v>
      </c>
      <c r="D17" s="83" t="n">
        <v>33664</v>
      </c>
      <c r="E17" s="83" t="n">
        <v>37315</v>
      </c>
      <c r="F17" s="0" t="s">
        <v>47</v>
      </c>
      <c r="G17" s="84" t="s">
        <v>52</v>
      </c>
      <c r="H17" s="82" t="n">
        <v>10000</v>
      </c>
      <c r="I17" s="82" t="n">
        <v>10000</v>
      </c>
      <c r="J17" s="96" t="n">
        <v>0.3315</v>
      </c>
      <c r="K17" s="62" t="n">
        <f aca="false">ROUND((O17*31+P17*28+Q17*31+R17*30+S17*31+T17*30+U17*31+V17*31+W17*30+X17*31+Y17*30+Z17*31)*J17,0)</f>
        <v>195585</v>
      </c>
      <c r="L17" s="82" t="n">
        <v>10000</v>
      </c>
      <c r="M17" s="86" t="n">
        <v>10000</v>
      </c>
      <c r="N17" s="86" t="n">
        <v>10000</v>
      </c>
      <c r="O17" s="87" t="n">
        <v>10000</v>
      </c>
      <c r="P17" s="86" t="n">
        <v>10000</v>
      </c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5" t="n">
        <v>25000</v>
      </c>
      <c r="BJ17" s="98" t="n">
        <v>25000</v>
      </c>
      <c r="BK17" s="95" t="n">
        <v>25000</v>
      </c>
      <c r="BL17" s="95" t="n">
        <v>25000</v>
      </c>
      <c r="BM17" s="95" t="n">
        <v>25000</v>
      </c>
      <c r="BN17" s="95" t="n">
        <v>25000</v>
      </c>
      <c r="BO17" s="95" t="n">
        <v>25000</v>
      </c>
      <c r="BP17" s="95" t="n">
        <v>25000</v>
      </c>
      <c r="BQ17" s="95" t="n">
        <v>25000</v>
      </c>
      <c r="BR17" s="95" t="n">
        <v>25000</v>
      </c>
      <c r="BS17" s="95" t="n">
        <v>25000</v>
      </c>
      <c r="BT17" s="95" t="n">
        <v>25000</v>
      </c>
      <c r="BU17" s="95" t="n">
        <v>25000</v>
      </c>
      <c r="BV17" s="95" t="n">
        <v>25000</v>
      </c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</row>
    <row r="18" customFormat="false" ht="12.75" hidden="false" customHeight="false" outlineLevel="0" collapsed="false">
      <c r="A18" s="0" t="n">
        <v>20748</v>
      </c>
      <c r="B18" s="0" t="s">
        <v>51</v>
      </c>
      <c r="C18" s="82" t="n">
        <v>10000</v>
      </c>
      <c r="D18" s="83" t="n">
        <v>33664</v>
      </c>
      <c r="E18" s="83" t="n">
        <v>37315</v>
      </c>
      <c r="F18" s="0" t="s">
        <v>47</v>
      </c>
      <c r="G18" s="84" t="s">
        <v>52</v>
      </c>
      <c r="H18" s="82" t="n">
        <v>10000</v>
      </c>
      <c r="I18" s="82" t="n">
        <v>10000</v>
      </c>
      <c r="J18" s="85" t="n">
        <v>0.3303</v>
      </c>
      <c r="K18" s="62" t="n">
        <f aca="false">ROUND((O18*31+P18*28+Q18*31+R18*30+S18*31+T18*30+U18*31+V18*31+W18*30+X18*31+Y18*30+Z18*31)*J18,0)</f>
        <v>194877</v>
      </c>
      <c r="L18" s="82" t="n">
        <v>10000</v>
      </c>
      <c r="M18" s="86" t="n">
        <v>10000</v>
      </c>
      <c r="N18" s="86" t="n">
        <v>10000</v>
      </c>
      <c r="O18" s="87" t="n">
        <v>10000</v>
      </c>
      <c r="P18" s="86" t="n">
        <v>10000</v>
      </c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88" t="n">
        <v>40000</v>
      </c>
      <c r="BJ18" s="89" t="n">
        <v>40000</v>
      </c>
      <c r="BK18" s="88" t="n">
        <v>40000</v>
      </c>
      <c r="BL18" s="88" t="n">
        <v>40000</v>
      </c>
      <c r="BM18" s="88" t="n">
        <v>40000</v>
      </c>
      <c r="BN18" s="88" t="n">
        <v>40000</v>
      </c>
      <c r="BO18" s="88" t="n">
        <v>40000</v>
      </c>
      <c r="BP18" s="88" t="n">
        <v>40000</v>
      </c>
      <c r="BQ18" s="88" t="n">
        <v>40000</v>
      </c>
      <c r="BR18" s="88" t="n">
        <v>40000</v>
      </c>
      <c r="BS18" s="88" t="n">
        <v>40000</v>
      </c>
      <c r="BT18" s="88" t="n">
        <v>40000</v>
      </c>
      <c r="BU18" s="88" t="n">
        <v>40000</v>
      </c>
      <c r="BV18" s="88" t="n">
        <v>40000</v>
      </c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</row>
    <row r="19" customFormat="false" ht="12.75" hidden="false" customHeight="false" outlineLevel="0" collapsed="false">
      <c r="A19" s="92" t="n">
        <v>27566</v>
      </c>
      <c r="B19" s="0" t="s">
        <v>51</v>
      </c>
      <c r="C19" s="99" t="n">
        <v>20000</v>
      </c>
      <c r="D19" s="84" t="n">
        <v>37316</v>
      </c>
      <c r="E19" s="84" t="n">
        <v>39172</v>
      </c>
      <c r="F19" s="0" t="s">
        <v>47</v>
      </c>
      <c r="G19" s="84" t="n">
        <v>38807</v>
      </c>
      <c r="J19" s="85" t="n">
        <v>0.3679</v>
      </c>
      <c r="K19" s="62" t="n">
        <f aca="false">ROUND((O19*31+P19*28+Q19*31+R19*30+S19*31+T19*30+U19*31+V19*31+W19*30+X19*31+Y19*30+Z19*31)*J19,0)</f>
        <v>2251548</v>
      </c>
      <c r="M19" s="86"/>
      <c r="N19" s="86"/>
      <c r="O19" s="93"/>
      <c r="P19" s="80"/>
      <c r="Q19" s="86" t="n">
        <v>20000</v>
      </c>
      <c r="R19" s="86" t="n">
        <v>20000</v>
      </c>
      <c r="S19" s="86" t="n">
        <v>20000</v>
      </c>
      <c r="T19" s="86" t="n">
        <v>20000</v>
      </c>
      <c r="U19" s="86" t="n">
        <v>20000</v>
      </c>
      <c r="V19" s="86" t="n">
        <v>20000</v>
      </c>
      <c r="W19" s="86" t="n">
        <v>20000</v>
      </c>
      <c r="X19" s="86" t="n">
        <v>20000</v>
      </c>
      <c r="Y19" s="86" t="n">
        <v>20000</v>
      </c>
      <c r="Z19" s="86" t="n">
        <v>20000</v>
      </c>
      <c r="AA19" s="86" t="n">
        <v>20000</v>
      </c>
      <c r="AB19" s="86" t="n">
        <v>20000</v>
      </c>
      <c r="AC19" s="86" t="n">
        <v>20000</v>
      </c>
      <c r="AD19" s="86" t="n">
        <v>20000</v>
      </c>
      <c r="AE19" s="86" t="n">
        <v>20000</v>
      </c>
      <c r="AF19" s="86" t="n">
        <v>20000</v>
      </c>
      <c r="AG19" s="86" t="n">
        <v>20000</v>
      </c>
      <c r="AH19" s="86" t="n">
        <v>20000</v>
      </c>
      <c r="AI19" s="86" t="n">
        <v>20000</v>
      </c>
      <c r="AJ19" s="86" t="n">
        <v>20000</v>
      </c>
      <c r="AK19" s="86" t="n">
        <v>20000</v>
      </c>
      <c r="AL19" s="86" t="n">
        <v>20000</v>
      </c>
      <c r="AM19" s="86" t="n">
        <v>20000</v>
      </c>
      <c r="AN19" s="86" t="n">
        <v>20000</v>
      </c>
      <c r="AO19" s="86" t="n">
        <v>20000</v>
      </c>
      <c r="AP19" s="86" t="n">
        <v>20000</v>
      </c>
      <c r="AQ19" s="86" t="n">
        <v>20000</v>
      </c>
      <c r="AR19" s="86" t="n">
        <v>20000</v>
      </c>
      <c r="AS19" s="86" t="n">
        <v>20000</v>
      </c>
      <c r="AT19" s="86" t="n">
        <v>20000</v>
      </c>
      <c r="AU19" s="86" t="n">
        <v>20000</v>
      </c>
      <c r="AV19" s="86" t="n">
        <v>20000</v>
      </c>
      <c r="AW19" s="86" t="n">
        <v>20000</v>
      </c>
      <c r="AX19" s="86" t="n">
        <v>20000</v>
      </c>
      <c r="AY19" s="86" t="n">
        <v>20000</v>
      </c>
      <c r="AZ19" s="86" t="n">
        <v>20000</v>
      </c>
      <c r="BA19" s="86" t="n">
        <v>20000</v>
      </c>
      <c r="BB19" s="86" t="n">
        <v>20000</v>
      </c>
      <c r="BC19" s="86" t="n">
        <v>20000</v>
      </c>
      <c r="BD19" s="86" t="n">
        <v>20000</v>
      </c>
      <c r="BE19" s="86" t="n">
        <v>20000</v>
      </c>
      <c r="BF19" s="86" t="n">
        <v>20000</v>
      </c>
      <c r="BG19" s="86" t="n">
        <v>20000</v>
      </c>
      <c r="BH19" s="86" t="n">
        <v>20000</v>
      </c>
      <c r="BI19" s="86" t="n">
        <v>20000</v>
      </c>
      <c r="BJ19" s="94" t="n">
        <v>20000</v>
      </c>
      <c r="BK19" s="86" t="n">
        <v>20000</v>
      </c>
      <c r="BL19" s="86" t="n">
        <v>20000</v>
      </c>
      <c r="BM19" s="86" t="n">
        <v>20000</v>
      </c>
      <c r="BN19" s="86" t="n">
        <v>20000</v>
      </c>
      <c r="BO19" s="86" t="n">
        <v>20000</v>
      </c>
      <c r="BP19" s="86" t="n">
        <v>20000</v>
      </c>
      <c r="BQ19" s="86" t="n">
        <v>20000</v>
      </c>
      <c r="BR19" s="86" t="n">
        <v>20000</v>
      </c>
      <c r="BS19" s="86" t="n">
        <v>20000</v>
      </c>
      <c r="BT19" s="86" t="n">
        <v>20000</v>
      </c>
      <c r="BU19" s="86" t="n">
        <v>20000</v>
      </c>
      <c r="BV19" s="86" t="n">
        <v>20000</v>
      </c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</row>
    <row r="20" customFormat="false" ht="12.75" hidden="false" customHeight="false" outlineLevel="0" collapsed="false">
      <c r="A20" s="0" t="n">
        <v>26372</v>
      </c>
      <c r="B20" s="0" t="s">
        <v>53</v>
      </c>
      <c r="C20" s="82" t="n">
        <v>25000</v>
      </c>
      <c r="D20" s="83" t="n">
        <v>36100</v>
      </c>
      <c r="E20" s="83" t="n">
        <v>39172</v>
      </c>
      <c r="F20" s="0" t="s">
        <v>47</v>
      </c>
      <c r="G20" s="84" t="n">
        <v>38807</v>
      </c>
      <c r="H20" s="82" t="n">
        <v>25000</v>
      </c>
      <c r="I20" s="82" t="n">
        <v>25000</v>
      </c>
      <c r="J20" s="85" t="n">
        <v>0.339</v>
      </c>
      <c r="K20" s="62" t="n">
        <f aca="false">ROUND((O20*31+P20*28+Q20*31+R20*30+S20*31+T20*30+U20*31+V20*31+W20*30+X20*31+Y20*30+Z20*31)*J20,0)</f>
        <v>3093375</v>
      </c>
      <c r="L20" s="86" t="n">
        <v>25000</v>
      </c>
      <c r="M20" s="86" t="n">
        <v>25000</v>
      </c>
      <c r="N20" s="86" t="n">
        <v>25000</v>
      </c>
      <c r="O20" s="87" t="n">
        <v>25000</v>
      </c>
      <c r="P20" s="86" t="n">
        <v>25000</v>
      </c>
      <c r="Q20" s="86" t="n">
        <v>25000</v>
      </c>
      <c r="R20" s="86" t="n">
        <v>25000</v>
      </c>
      <c r="S20" s="86" t="n">
        <v>25000</v>
      </c>
      <c r="T20" s="86" t="n">
        <v>25000</v>
      </c>
      <c r="U20" s="86" t="n">
        <v>25000</v>
      </c>
      <c r="V20" s="86" t="n">
        <v>25000</v>
      </c>
      <c r="W20" s="86" t="n">
        <v>25000</v>
      </c>
      <c r="X20" s="86" t="n">
        <v>25000</v>
      </c>
      <c r="Y20" s="86" t="n">
        <v>25000</v>
      </c>
      <c r="Z20" s="86" t="n">
        <v>25000</v>
      </c>
      <c r="AA20" s="86" t="n">
        <v>25000</v>
      </c>
      <c r="AB20" s="86" t="n">
        <v>25000</v>
      </c>
      <c r="AC20" s="86" t="n">
        <v>25000</v>
      </c>
      <c r="AD20" s="86" t="n">
        <v>25000</v>
      </c>
      <c r="AE20" s="86" t="n">
        <v>25000</v>
      </c>
      <c r="AF20" s="86" t="n">
        <v>25000</v>
      </c>
      <c r="AG20" s="86" t="n">
        <v>25000</v>
      </c>
      <c r="AH20" s="86" t="n">
        <v>25000</v>
      </c>
      <c r="AI20" s="86" t="n">
        <v>25000</v>
      </c>
      <c r="AJ20" s="86" t="n">
        <v>25000</v>
      </c>
      <c r="AK20" s="86" t="n">
        <v>25000</v>
      </c>
      <c r="AL20" s="86" t="n">
        <v>25000</v>
      </c>
      <c r="AM20" s="86" t="n">
        <v>25000</v>
      </c>
      <c r="AN20" s="86" t="n">
        <v>25000</v>
      </c>
      <c r="AO20" s="86" t="n">
        <v>25000</v>
      </c>
      <c r="AP20" s="86" t="n">
        <v>25000</v>
      </c>
      <c r="AQ20" s="86" t="n">
        <v>25000</v>
      </c>
      <c r="AR20" s="86" t="n">
        <v>25000</v>
      </c>
      <c r="AS20" s="86" t="n">
        <v>25000</v>
      </c>
      <c r="AT20" s="86" t="n">
        <v>25000</v>
      </c>
      <c r="AU20" s="86" t="n">
        <v>25000</v>
      </c>
      <c r="AV20" s="86" t="n">
        <v>25000</v>
      </c>
      <c r="AW20" s="86" t="n">
        <v>25000</v>
      </c>
      <c r="AX20" s="86" t="n">
        <v>25000</v>
      </c>
      <c r="AY20" s="86" t="n">
        <v>25000</v>
      </c>
      <c r="AZ20" s="86" t="n">
        <v>25000</v>
      </c>
      <c r="BA20" s="86" t="n">
        <v>25000</v>
      </c>
      <c r="BB20" s="86" t="n">
        <v>25000</v>
      </c>
      <c r="BC20" s="86" t="n">
        <v>25000</v>
      </c>
      <c r="BD20" s="86" t="n">
        <v>25000</v>
      </c>
      <c r="BE20" s="86" t="n">
        <v>25000</v>
      </c>
      <c r="BF20" s="86" t="n">
        <v>25000</v>
      </c>
      <c r="BG20" s="86" t="n">
        <v>25000</v>
      </c>
      <c r="BH20" s="86" t="n">
        <v>25000</v>
      </c>
      <c r="BI20" s="88" t="n">
        <v>8600</v>
      </c>
      <c r="BJ20" s="89" t="n">
        <v>8600</v>
      </c>
      <c r="BK20" s="88" t="n">
        <v>8600</v>
      </c>
      <c r="BL20" s="88" t="n">
        <v>8600</v>
      </c>
      <c r="BM20" s="88" t="n">
        <v>8600</v>
      </c>
      <c r="BN20" s="88" t="n">
        <v>8600</v>
      </c>
      <c r="BO20" s="88" t="n">
        <v>8600</v>
      </c>
      <c r="BP20" s="88" t="n">
        <v>8600</v>
      </c>
      <c r="BQ20" s="88" t="n">
        <v>8600</v>
      </c>
      <c r="BR20" s="88" t="n">
        <v>8600</v>
      </c>
      <c r="BS20" s="88" t="n">
        <v>8600</v>
      </c>
      <c r="BT20" s="88" t="n">
        <v>8600</v>
      </c>
      <c r="BU20" s="88" t="n">
        <v>8600</v>
      </c>
      <c r="BV20" s="88" t="n">
        <v>8600</v>
      </c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</row>
    <row r="21" customFormat="false" ht="12.75" hidden="false" customHeight="false" outlineLevel="0" collapsed="false">
      <c r="A21" s="0" t="n">
        <v>26758</v>
      </c>
      <c r="B21" s="0" t="s">
        <v>53</v>
      </c>
      <c r="C21" s="82" t="n">
        <v>40000</v>
      </c>
      <c r="D21" s="83" t="n">
        <v>36647</v>
      </c>
      <c r="E21" s="83" t="n">
        <v>38472</v>
      </c>
      <c r="F21" s="0" t="s">
        <v>47</v>
      </c>
      <c r="G21" s="84" t="n">
        <v>38107</v>
      </c>
      <c r="H21" s="82" t="n">
        <v>40000</v>
      </c>
      <c r="I21" s="82" t="n">
        <v>40000</v>
      </c>
      <c r="J21" s="85" t="n">
        <v>0.1112</v>
      </c>
      <c r="K21" s="62" t="n">
        <f aca="false">ROUND((O21*31+P21*28+Q21*31+R21*30+S21*31+T21*30+U21*31+V21*31+W21*30+X21*31+Y21*30+Z21*31)*J21,0)</f>
        <v>1623520</v>
      </c>
      <c r="L21" s="82" t="n">
        <v>40000</v>
      </c>
      <c r="M21" s="86" t="n">
        <v>40000</v>
      </c>
      <c r="N21" s="86" t="n">
        <v>40000</v>
      </c>
      <c r="O21" s="87" t="n">
        <v>40000</v>
      </c>
      <c r="P21" s="86" t="n">
        <v>40000</v>
      </c>
      <c r="Q21" s="86" t="n">
        <v>40000</v>
      </c>
      <c r="R21" s="86" t="n">
        <v>40000</v>
      </c>
      <c r="S21" s="86" t="n">
        <v>40000</v>
      </c>
      <c r="T21" s="86" t="n">
        <v>40000</v>
      </c>
      <c r="U21" s="86" t="n">
        <v>40000</v>
      </c>
      <c r="V21" s="86" t="n">
        <v>40000</v>
      </c>
      <c r="W21" s="86" t="n">
        <v>40000</v>
      </c>
      <c r="X21" s="86" t="n">
        <v>40000</v>
      </c>
      <c r="Y21" s="86" t="n">
        <v>40000</v>
      </c>
      <c r="Z21" s="86" t="n">
        <v>40000</v>
      </c>
      <c r="AA21" s="86" t="n">
        <v>40000</v>
      </c>
      <c r="AB21" s="86" t="n">
        <v>40000</v>
      </c>
      <c r="AC21" s="86" t="n">
        <v>40000</v>
      </c>
      <c r="AD21" s="86" t="n">
        <v>40000</v>
      </c>
      <c r="AE21" s="86" t="n">
        <v>40000</v>
      </c>
      <c r="AF21" s="86" t="n">
        <v>40000</v>
      </c>
      <c r="AG21" s="86" t="n">
        <v>40000</v>
      </c>
      <c r="AH21" s="86" t="n">
        <v>40000</v>
      </c>
      <c r="AI21" s="86" t="n">
        <v>40000</v>
      </c>
      <c r="AJ21" s="86" t="n">
        <v>40000</v>
      </c>
      <c r="AK21" s="86" t="n">
        <v>40000</v>
      </c>
      <c r="AL21" s="86" t="n">
        <v>40000</v>
      </c>
      <c r="AM21" s="86" t="n">
        <v>40000</v>
      </c>
      <c r="AN21" s="86" t="n">
        <v>40000</v>
      </c>
      <c r="AO21" s="86" t="n">
        <v>40000</v>
      </c>
      <c r="AP21" s="86" t="n">
        <v>40000</v>
      </c>
      <c r="AQ21" s="86" t="n">
        <v>40000</v>
      </c>
      <c r="AR21" s="86" t="n">
        <v>40000</v>
      </c>
      <c r="AS21" s="86" t="n">
        <v>40000</v>
      </c>
      <c r="AT21" s="86" t="n">
        <v>40000</v>
      </c>
      <c r="AU21" s="86" t="n">
        <v>40000</v>
      </c>
      <c r="AV21" s="86" t="n">
        <v>40000</v>
      </c>
      <c r="AW21" s="86" t="n">
        <v>40000</v>
      </c>
      <c r="AX21" s="86" t="n">
        <v>40000</v>
      </c>
      <c r="AY21" s="86" t="n">
        <v>40000</v>
      </c>
      <c r="AZ21" s="86" t="n">
        <v>40000</v>
      </c>
      <c r="BA21" s="86" t="n">
        <v>40000</v>
      </c>
      <c r="BB21" s="86" t="n">
        <v>40000</v>
      </c>
      <c r="BC21" s="88" t="n">
        <v>40000</v>
      </c>
      <c r="BD21" s="88" t="n">
        <v>40000</v>
      </c>
      <c r="BE21" s="88" t="n">
        <v>40000</v>
      </c>
      <c r="BF21" s="88" t="n">
        <v>40000</v>
      </c>
      <c r="BG21" s="88" t="n">
        <v>40000</v>
      </c>
      <c r="BH21" s="88" t="n">
        <v>40000</v>
      </c>
      <c r="BI21" s="88" t="n">
        <v>70000</v>
      </c>
      <c r="BJ21" s="89" t="n">
        <v>70000</v>
      </c>
      <c r="BK21" s="88" t="n">
        <v>70000</v>
      </c>
      <c r="BL21" s="88" t="n">
        <v>70000</v>
      </c>
      <c r="BM21" s="88" t="n">
        <v>70000</v>
      </c>
      <c r="BN21" s="88" t="n">
        <v>70000</v>
      </c>
      <c r="BO21" s="88" t="n">
        <v>70000</v>
      </c>
      <c r="BP21" s="88" t="n">
        <v>70000</v>
      </c>
      <c r="BQ21" s="88" t="n">
        <v>70000</v>
      </c>
      <c r="BR21" s="88" t="n">
        <v>70000</v>
      </c>
      <c r="BS21" s="88" t="n">
        <v>70000</v>
      </c>
      <c r="BT21" s="88" t="n">
        <v>70000</v>
      </c>
      <c r="BU21" s="88" t="n">
        <v>70000</v>
      </c>
      <c r="BV21" s="88" t="n">
        <v>70000</v>
      </c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</row>
    <row r="22" customFormat="false" ht="12.75" hidden="false" customHeight="false" outlineLevel="0" collapsed="false">
      <c r="A22" s="0" t="n">
        <v>27457</v>
      </c>
      <c r="B22" s="0" t="s">
        <v>54</v>
      </c>
      <c r="C22" s="82" t="n">
        <v>13500</v>
      </c>
      <c r="D22" s="83" t="n">
        <v>37226</v>
      </c>
      <c r="E22" s="83" t="n">
        <v>37256</v>
      </c>
      <c r="F22" s="0" t="s">
        <v>49</v>
      </c>
      <c r="G22" s="92"/>
      <c r="J22" s="85" t="n">
        <v>1.01</v>
      </c>
      <c r="K22" s="62" t="n">
        <f aca="false">ROUND((O22*31+P22*28+Q22*31+R22*30+S22*31+T22*30+U22*31+V22*31+W22*30+X22*31+Y22*30+Z22*31)*J22,0)</f>
        <v>0</v>
      </c>
      <c r="M22" s="80"/>
      <c r="N22" s="86" t="n">
        <v>13500</v>
      </c>
      <c r="O22" s="93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8" t="n">
        <v>21000</v>
      </c>
      <c r="BJ22" s="89" t="n">
        <v>21000</v>
      </c>
      <c r="BK22" s="88" t="n">
        <v>21000</v>
      </c>
      <c r="BL22" s="88" t="n">
        <v>21000</v>
      </c>
      <c r="BM22" s="88" t="n">
        <v>21000</v>
      </c>
      <c r="BN22" s="88" t="n">
        <v>21000</v>
      </c>
      <c r="BO22" s="88" t="n">
        <v>21000</v>
      </c>
      <c r="BP22" s="88" t="n">
        <v>21000</v>
      </c>
      <c r="BQ22" s="88" t="n">
        <v>21000</v>
      </c>
      <c r="BR22" s="88" t="n">
        <v>21000</v>
      </c>
      <c r="BS22" s="88" t="n">
        <v>21000</v>
      </c>
      <c r="BT22" s="88" t="n">
        <v>21000</v>
      </c>
      <c r="BU22" s="88" t="n">
        <v>21000</v>
      </c>
      <c r="BV22" s="88" t="n">
        <v>21000</v>
      </c>
      <c r="BW22" s="80"/>
      <c r="BX22" s="80"/>
      <c r="BY22" s="80"/>
      <c r="BZ22" s="80"/>
      <c r="CA22" s="80"/>
      <c r="CB22" s="80"/>
      <c r="CC22" s="80"/>
      <c r="CD22" s="80"/>
      <c r="CE22" s="80"/>
      <c r="CF22" s="80"/>
      <c r="CG22" s="80"/>
      <c r="CH22" s="80"/>
      <c r="CI22" s="80"/>
      <c r="CJ22" s="80"/>
      <c r="CK22" s="80"/>
      <c r="CL22" s="80"/>
      <c r="CM22" s="80"/>
      <c r="CN22" s="80"/>
      <c r="CO22" s="80"/>
      <c r="CP22" s="80"/>
      <c r="CQ22" s="80"/>
      <c r="CR22" s="80"/>
      <c r="CS22" s="80"/>
      <c r="CT22" s="80"/>
      <c r="CU22" s="80"/>
      <c r="CV22" s="80"/>
      <c r="CW22" s="80"/>
      <c r="CX22" s="80"/>
      <c r="CY22" s="80"/>
      <c r="CZ22" s="80"/>
      <c r="DA22" s="80"/>
      <c r="DB22" s="80"/>
      <c r="DC22" s="80"/>
    </row>
    <row r="23" customFormat="false" ht="12.75" hidden="false" customHeight="false" outlineLevel="0" collapsed="false">
      <c r="A23" s="0" t="n">
        <v>27456</v>
      </c>
      <c r="B23" s="0" t="s">
        <v>54</v>
      </c>
      <c r="C23" s="82" t="n">
        <v>21500</v>
      </c>
      <c r="D23" s="83" t="n">
        <v>37561</v>
      </c>
      <c r="E23" s="83" t="n">
        <v>37621</v>
      </c>
      <c r="F23" s="0" t="s">
        <v>49</v>
      </c>
      <c r="G23" s="92"/>
      <c r="J23" s="85" t="n">
        <v>0.91</v>
      </c>
      <c r="K23" s="62" t="n">
        <f aca="false">ROUND((O23*31+P23*28+Q23*31+R23*30+S23*31+T23*30+U23*31+V23*31+W23*30+X23*31+Y23*30+Z23*31)*J23,0)</f>
        <v>1193465</v>
      </c>
      <c r="M23" s="80"/>
      <c r="N23" s="80"/>
      <c r="O23" s="93"/>
      <c r="P23" s="80"/>
      <c r="Q23" s="80"/>
      <c r="R23" s="80"/>
      <c r="S23" s="80"/>
      <c r="T23" s="80"/>
      <c r="U23" s="80"/>
      <c r="V23" s="80"/>
      <c r="W23" s="80"/>
      <c r="X23" s="80"/>
      <c r="Y23" s="86" t="n">
        <v>21500</v>
      </c>
      <c r="Z23" s="86" t="n">
        <v>21500</v>
      </c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6" t="n">
        <v>25000</v>
      </c>
      <c r="BJ23" s="94" t="n">
        <v>25000</v>
      </c>
      <c r="BK23" s="86" t="n">
        <v>25000</v>
      </c>
      <c r="BL23" s="86" t="n">
        <v>25000</v>
      </c>
      <c r="BM23" s="86" t="n">
        <v>25000</v>
      </c>
      <c r="BN23" s="86" t="n">
        <v>25000</v>
      </c>
      <c r="BO23" s="86" t="n">
        <v>25000</v>
      </c>
      <c r="BP23" s="86" t="n">
        <v>25000</v>
      </c>
      <c r="BQ23" s="86" t="n">
        <v>25000</v>
      </c>
      <c r="BR23" s="86" t="n">
        <v>25000</v>
      </c>
      <c r="BS23" s="86" t="n">
        <v>25000</v>
      </c>
      <c r="BT23" s="86" t="n">
        <v>25000</v>
      </c>
      <c r="BU23" s="86" t="n">
        <v>25000</v>
      </c>
      <c r="BV23" s="86" t="n">
        <v>25000</v>
      </c>
      <c r="BW23" s="80"/>
      <c r="BX23" s="80"/>
      <c r="BY23" s="80"/>
      <c r="BZ23" s="80"/>
      <c r="CA23" s="80"/>
      <c r="CB23" s="80"/>
      <c r="CC23" s="80"/>
      <c r="CD23" s="80"/>
      <c r="CE23" s="80"/>
      <c r="CF23" s="80"/>
      <c r="CG23" s="80"/>
      <c r="CH23" s="80"/>
      <c r="CI23" s="80"/>
      <c r="CJ23" s="80"/>
      <c r="CK23" s="80"/>
      <c r="CL23" s="80"/>
      <c r="CM23" s="80"/>
      <c r="CN23" s="80"/>
      <c r="CO23" s="80"/>
      <c r="CP23" s="80"/>
      <c r="CQ23" s="80"/>
      <c r="CR23" s="80"/>
      <c r="CS23" s="80"/>
      <c r="CT23" s="80"/>
      <c r="CU23" s="80"/>
      <c r="CV23" s="80"/>
      <c r="CW23" s="80"/>
      <c r="CX23" s="80"/>
      <c r="CY23" s="80"/>
      <c r="CZ23" s="80"/>
      <c r="DA23" s="80"/>
      <c r="DB23" s="80"/>
      <c r="DC23" s="80"/>
    </row>
    <row r="24" customFormat="false" ht="12.75" hidden="false" customHeight="false" outlineLevel="0" collapsed="false">
      <c r="A24" s="0" t="n">
        <v>27453</v>
      </c>
      <c r="B24" s="0" t="s">
        <v>54</v>
      </c>
      <c r="C24" s="82" t="n">
        <v>35000</v>
      </c>
      <c r="D24" s="83" t="n">
        <v>37622</v>
      </c>
      <c r="E24" s="83" t="n">
        <v>37986</v>
      </c>
      <c r="F24" s="0" t="s">
        <v>49</v>
      </c>
      <c r="G24" s="92"/>
      <c r="J24" s="85" t="n">
        <v>1.1</v>
      </c>
      <c r="K24" s="62" t="n">
        <f aca="false">ROUND((O24*31+P24*28+Q24*31+R24*30+S24*31+T24*30+U24*31+V24*31+W24*30+X24*31+Y24*30+Z24*31)*J24,0)</f>
        <v>0</v>
      </c>
      <c r="M24" s="80"/>
      <c r="N24" s="80"/>
      <c r="O24" s="93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6" t="n">
        <v>35000</v>
      </c>
      <c r="AB24" s="86" t="n">
        <v>35000</v>
      </c>
      <c r="AC24" s="86" t="n">
        <v>35000</v>
      </c>
      <c r="AD24" s="86" t="n">
        <v>35000</v>
      </c>
      <c r="AE24" s="86" t="n">
        <v>35000</v>
      </c>
      <c r="AF24" s="86" t="n">
        <v>35000</v>
      </c>
      <c r="AG24" s="86" t="n">
        <v>35000</v>
      </c>
      <c r="AH24" s="86" t="n">
        <v>35000</v>
      </c>
      <c r="AI24" s="86" t="n">
        <v>35000</v>
      </c>
      <c r="AJ24" s="86" t="n">
        <v>35000</v>
      </c>
      <c r="AK24" s="86" t="n">
        <v>35000</v>
      </c>
      <c r="AL24" s="86" t="n">
        <v>35000</v>
      </c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8" t="n">
        <v>8000</v>
      </c>
      <c r="BJ24" s="89" t="n">
        <v>8000</v>
      </c>
      <c r="BK24" s="88" t="n">
        <v>8000</v>
      </c>
      <c r="BL24" s="88" t="n">
        <v>8000</v>
      </c>
      <c r="BM24" s="88" t="n">
        <v>8000</v>
      </c>
      <c r="BN24" s="88" t="n">
        <v>8000</v>
      </c>
      <c r="BO24" s="88" t="n">
        <v>8000</v>
      </c>
      <c r="BP24" s="88" t="n">
        <v>8000</v>
      </c>
      <c r="BQ24" s="88" t="n">
        <v>8000</v>
      </c>
      <c r="BR24" s="88" t="n">
        <v>8000</v>
      </c>
      <c r="BS24" s="88" t="n">
        <v>8000</v>
      </c>
      <c r="BT24" s="88" t="n">
        <v>8000</v>
      </c>
      <c r="BU24" s="88" t="n">
        <v>8000</v>
      </c>
      <c r="BV24" s="88" t="n">
        <v>8000</v>
      </c>
      <c r="BW24" s="80"/>
      <c r="BX24" s="80"/>
      <c r="BY24" s="80"/>
      <c r="BZ24" s="80"/>
      <c r="CA24" s="80"/>
      <c r="CB24" s="80"/>
      <c r="CC24" s="80"/>
      <c r="CD24" s="80"/>
      <c r="CE24" s="80"/>
      <c r="CF24" s="80"/>
      <c r="CG24" s="80"/>
      <c r="CH24" s="80"/>
      <c r="CI24" s="80"/>
      <c r="CJ24" s="80"/>
      <c r="CK24" s="80"/>
      <c r="CL24" s="80"/>
      <c r="CM24" s="80"/>
      <c r="CN24" s="80"/>
      <c r="CO24" s="80"/>
      <c r="CP24" s="80"/>
      <c r="CQ24" s="80"/>
      <c r="CR24" s="80"/>
      <c r="CS24" s="80"/>
      <c r="CT24" s="80"/>
      <c r="CU24" s="80"/>
      <c r="CV24" s="80"/>
      <c r="CW24" s="80"/>
      <c r="CX24" s="80"/>
      <c r="CY24" s="80"/>
      <c r="CZ24" s="80"/>
      <c r="DA24" s="80"/>
      <c r="DB24" s="80"/>
      <c r="DC24" s="80"/>
    </row>
    <row r="25" customFormat="false" ht="12.75" hidden="false" customHeight="false" outlineLevel="0" collapsed="false">
      <c r="A25" s="0" t="n">
        <v>26125</v>
      </c>
      <c r="B25" s="0" t="s">
        <v>55</v>
      </c>
      <c r="C25" s="82" t="n">
        <v>8600</v>
      </c>
      <c r="D25" s="83" t="n">
        <v>35947</v>
      </c>
      <c r="E25" s="83" t="n">
        <v>37772</v>
      </c>
      <c r="F25" s="0" t="s">
        <v>47</v>
      </c>
      <c r="G25" s="84" t="n">
        <v>37407</v>
      </c>
      <c r="H25" s="82" t="n">
        <v>8600</v>
      </c>
      <c r="I25" s="82" t="n">
        <v>8600</v>
      </c>
      <c r="J25" s="85" t="n">
        <v>0.13</v>
      </c>
      <c r="K25" s="62" t="n">
        <f aca="false">ROUND((O25*31+P25*28+Q25*31+R25*30+S25*31+T25*30+U25*31+V25*31+W25*30+X25*31+Y25*30+Z25*31)*J25,0)</f>
        <v>408070</v>
      </c>
      <c r="L25" s="86" t="n">
        <v>8600</v>
      </c>
      <c r="M25" s="86" t="n">
        <v>8600</v>
      </c>
      <c r="N25" s="86" t="n">
        <v>8600</v>
      </c>
      <c r="O25" s="87" t="n">
        <v>8600</v>
      </c>
      <c r="P25" s="86" t="n">
        <v>8600</v>
      </c>
      <c r="Q25" s="86" t="n">
        <v>8600</v>
      </c>
      <c r="R25" s="86" t="n">
        <v>8600</v>
      </c>
      <c r="S25" s="86" t="n">
        <v>8600</v>
      </c>
      <c r="T25" s="86" t="n">
        <v>8600</v>
      </c>
      <c r="U25" s="86" t="n">
        <v>8600</v>
      </c>
      <c r="V25" s="86" t="n">
        <v>8600</v>
      </c>
      <c r="W25" s="86" t="n">
        <v>8600</v>
      </c>
      <c r="X25" s="86" t="n">
        <v>8600</v>
      </c>
      <c r="Y25" s="86" t="n">
        <v>8600</v>
      </c>
      <c r="Z25" s="86" t="n">
        <v>8600</v>
      </c>
      <c r="AA25" s="86" t="n">
        <v>8600</v>
      </c>
      <c r="AB25" s="86" t="n">
        <v>8600</v>
      </c>
      <c r="AC25" s="86" t="n">
        <v>8600</v>
      </c>
      <c r="AD25" s="86" t="n">
        <v>8600</v>
      </c>
      <c r="AE25" s="86" t="n">
        <v>8600</v>
      </c>
      <c r="AF25" s="88" t="n">
        <v>8600</v>
      </c>
      <c r="AG25" s="88" t="n">
        <v>8600</v>
      </c>
      <c r="AH25" s="88" t="n">
        <v>8600</v>
      </c>
      <c r="AI25" s="88" t="n">
        <v>8600</v>
      </c>
      <c r="AJ25" s="88" t="n">
        <v>8600</v>
      </c>
      <c r="AK25" s="88" t="n">
        <v>8600</v>
      </c>
      <c r="AL25" s="88" t="n">
        <v>8600</v>
      </c>
      <c r="AM25" s="88" t="n">
        <v>8600</v>
      </c>
      <c r="AN25" s="88" t="n">
        <v>8600</v>
      </c>
      <c r="AO25" s="88" t="n">
        <v>8600</v>
      </c>
      <c r="AP25" s="88" t="n">
        <v>8600</v>
      </c>
      <c r="AQ25" s="88" t="n">
        <v>8600</v>
      </c>
      <c r="AR25" s="88" t="n">
        <v>8600</v>
      </c>
      <c r="AS25" s="88" t="n">
        <v>8600</v>
      </c>
      <c r="AT25" s="88" t="n">
        <v>8600</v>
      </c>
      <c r="AU25" s="88" t="n">
        <v>8600</v>
      </c>
      <c r="AV25" s="88" t="n">
        <v>8600</v>
      </c>
      <c r="AW25" s="88" t="n">
        <v>8600</v>
      </c>
      <c r="AX25" s="88" t="n">
        <v>8600</v>
      </c>
      <c r="AY25" s="88" t="n">
        <v>8600</v>
      </c>
      <c r="AZ25" s="88" t="n">
        <v>8600</v>
      </c>
      <c r="BA25" s="88" t="n">
        <v>8600</v>
      </c>
      <c r="BB25" s="88" t="n">
        <v>8600</v>
      </c>
      <c r="BC25" s="88" t="n">
        <v>8600</v>
      </c>
      <c r="BD25" s="88" t="n">
        <v>8600</v>
      </c>
      <c r="BE25" s="88" t="n">
        <v>8600</v>
      </c>
      <c r="BF25" s="88" t="n">
        <v>8600</v>
      </c>
      <c r="BG25" s="88" t="n">
        <v>8600</v>
      </c>
      <c r="BH25" s="88" t="n">
        <v>8600</v>
      </c>
      <c r="BI25" s="86" t="n">
        <v>25000</v>
      </c>
      <c r="BJ25" s="94" t="n">
        <v>25000</v>
      </c>
      <c r="BK25" s="86" t="n">
        <v>25000</v>
      </c>
      <c r="BL25" s="86" t="n">
        <v>25000</v>
      </c>
      <c r="BM25" s="86" t="n">
        <v>25000</v>
      </c>
      <c r="BN25" s="86" t="n">
        <v>25000</v>
      </c>
      <c r="BO25" s="86" t="n">
        <v>25000</v>
      </c>
      <c r="BP25" s="86" t="n">
        <v>25000</v>
      </c>
      <c r="BQ25" s="86" t="n">
        <v>25000</v>
      </c>
      <c r="BR25" s="86" t="n">
        <v>25000</v>
      </c>
      <c r="BS25" s="86" t="n">
        <v>25000</v>
      </c>
      <c r="BT25" s="86" t="n">
        <v>25000</v>
      </c>
      <c r="BU25" s="86" t="n">
        <v>25000</v>
      </c>
      <c r="BV25" s="86" t="n">
        <v>25000</v>
      </c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80"/>
      <c r="DB25" s="80"/>
      <c r="DC25" s="80"/>
    </row>
    <row r="26" customFormat="false" ht="12.75" hidden="false" customHeight="false" outlineLevel="0" collapsed="false">
      <c r="A26" s="0" t="n">
        <v>26678</v>
      </c>
      <c r="B26" s="0" t="s">
        <v>56</v>
      </c>
      <c r="C26" s="82" t="n">
        <v>25000</v>
      </c>
      <c r="D26" s="83" t="n">
        <v>36251</v>
      </c>
      <c r="E26" s="83" t="n">
        <v>39172</v>
      </c>
      <c r="F26" s="0" t="s">
        <v>47</v>
      </c>
      <c r="G26" s="84" t="n">
        <v>38807</v>
      </c>
      <c r="H26" s="82" t="n">
        <v>25000</v>
      </c>
      <c r="I26" s="82" t="n">
        <v>25000</v>
      </c>
      <c r="J26" s="85" t="n">
        <v>0.3377</v>
      </c>
      <c r="K26" s="62" t="n">
        <f aca="false">ROUND((O26*31+P26*28+Q26*31+R26*30+S26*31+T26*30+U26*31+V26*31+W26*30+X26*31+Y26*30+Z26*31)*J26,0)</f>
        <v>3081513</v>
      </c>
      <c r="L26" s="86" t="n">
        <v>25000</v>
      </c>
      <c r="M26" s="86" t="n">
        <v>25000</v>
      </c>
      <c r="N26" s="86" t="n">
        <v>25000</v>
      </c>
      <c r="O26" s="87" t="n">
        <v>25000</v>
      </c>
      <c r="P26" s="86" t="n">
        <v>25000</v>
      </c>
      <c r="Q26" s="86" t="n">
        <v>25000</v>
      </c>
      <c r="R26" s="86" t="n">
        <v>25000</v>
      </c>
      <c r="S26" s="86" t="n">
        <v>25000</v>
      </c>
      <c r="T26" s="86" t="n">
        <v>25000</v>
      </c>
      <c r="U26" s="86" t="n">
        <v>25000</v>
      </c>
      <c r="V26" s="86" t="n">
        <v>25000</v>
      </c>
      <c r="W26" s="86" t="n">
        <v>25000</v>
      </c>
      <c r="X26" s="86" t="n">
        <v>25000</v>
      </c>
      <c r="Y26" s="86" t="n">
        <v>25000</v>
      </c>
      <c r="Z26" s="86" t="n">
        <v>25000</v>
      </c>
      <c r="AA26" s="86" t="n">
        <v>25000</v>
      </c>
      <c r="AB26" s="86" t="n">
        <v>25000</v>
      </c>
      <c r="AC26" s="86" t="n">
        <v>25000</v>
      </c>
      <c r="AD26" s="86" t="n">
        <v>25000</v>
      </c>
      <c r="AE26" s="86" t="n">
        <v>25000</v>
      </c>
      <c r="AF26" s="86" t="n">
        <v>25000</v>
      </c>
      <c r="AG26" s="86" t="n">
        <v>25000</v>
      </c>
      <c r="AH26" s="86" t="n">
        <v>25000</v>
      </c>
      <c r="AI26" s="86" t="n">
        <v>25000</v>
      </c>
      <c r="AJ26" s="86" t="n">
        <v>25000</v>
      </c>
      <c r="AK26" s="86" t="n">
        <v>25000</v>
      </c>
      <c r="AL26" s="86" t="n">
        <v>25000</v>
      </c>
      <c r="AM26" s="86" t="n">
        <v>25000</v>
      </c>
      <c r="AN26" s="86" t="n">
        <v>25000</v>
      </c>
      <c r="AO26" s="86" t="n">
        <v>25000</v>
      </c>
      <c r="AP26" s="86" t="n">
        <v>25000</v>
      </c>
      <c r="AQ26" s="86" t="n">
        <v>25000</v>
      </c>
      <c r="AR26" s="86" t="n">
        <v>25000</v>
      </c>
      <c r="AS26" s="86" t="n">
        <v>25000</v>
      </c>
      <c r="AT26" s="86" t="n">
        <v>25000</v>
      </c>
      <c r="AU26" s="86" t="n">
        <v>25000</v>
      </c>
      <c r="AV26" s="86" t="n">
        <v>25000</v>
      </c>
      <c r="AW26" s="86" t="n">
        <v>25000</v>
      </c>
      <c r="AX26" s="86" t="n">
        <v>25000</v>
      </c>
      <c r="AY26" s="86" t="n">
        <v>25000</v>
      </c>
      <c r="AZ26" s="86" t="n">
        <v>25000</v>
      </c>
      <c r="BA26" s="86" t="n">
        <v>25000</v>
      </c>
      <c r="BB26" s="86" t="n">
        <v>25000</v>
      </c>
      <c r="BC26" s="86" t="n">
        <v>25000</v>
      </c>
      <c r="BD26" s="86" t="n">
        <v>25000</v>
      </c>
      <c r="BE26" s="86" t="n">
        <v>25000</v>
      </c>
      <c r="BF26" s="86" t="n">
        <v>25000</v>
      </c>
      <c r="BG26" s="86" t="n">
        <v>25000</v>
      </c>
      <c r="BH26" s="86" t="n">
        <v>25000</v>
      </c>
      <c r="BI26" s="91" t="n">
        <v>20000</v>
      </c>
      <c r="BJ26" s="89" t="n">
        <v>20000</v>
      </c>
      <c r="BK26" s="91" t="n">
        <v>20000</v>
      </c>
      <c r="BL26" s="91" t="n">
        <v>20000</v>
      </c>
      <c r="BM26" s="91" t="n">
        <v>20000</v>
      </c>
      <c r="BN26" s="91" t="n">
        <v>20000</v>
      </c>
      <c r="BO26" s="91" t="n">
        <v>20000</v>
      </c>
      <c r="BP26" s="91" t="n">
        <v>20000</v>
      </c>
      <c r="BQ26" s="91" t="n">
        <v>20000</v>
      </c>
      <c r="BR26" s="91" t="n">
        <v>20000</v>
      </c>
      <c r="BS26" s="91" t="n">
        <v>20000</v>
      </c>
      <c r="BT26" s="91" t="n">
        <v>20000</v>
      </c>
      <c r="BU26" s="91" t="n">
        <v>20000</v>
      </c>
      <c r="BV26" s="91" t="n">
        <v>20000</v>
      </c>
      <c r="BW26" s="80"/>
      <c r="BX26" s="80"/>
      <c r="BY26" s="80"/>
      <c r="BZ26" s="80"/>
      <c r="CA26" s="80"/>
      <c r="CB26" s="80"/>
      <c r="CC26" s="80"/>
      <c r="CD26" s="80"/>
      <c r="CE26" s="80"/>
      <c r="CF26" s="80"/>
      <c r="CG26" s="80"/>
      <c r="CH26" s="80"/>
      <c r="CI26" s="80"/>
      <c r="CJ26" s="80"/>
      <c r="CK26" s="80"/>
      <c r="CL26" s="80"/>
      <c r="CM26" s="80"/>
      <c r="CN26" s="80"/>
      <c r="CO26" s="80"/>
      <c r="CP26" s="80"/>
      <c r="CQ26" s="80"/>
      <c r="CR26" s="80"/>
      <c r="CS26" s="80"/>
      <c r="CT26" s="80"/>
      <c r="CU26" s="80"/>
      <c r="CV26" s="80"/>
      <c r="CW26" s="80"/>
      <c r="CX26" s="80"/>
      <c r="CY26" s="80"/>
      <c r="CZ26" s="80"/>
      <c r="DA26" s="80"/>
      <c r="DB26" s="80"/>
      <c r="DC26" s="80"/>
    </row>
    <row r="27" customFormat="false" ht="12.75" hidden="false" customHeight="false" outlineLevel="0" collapsed="false">
      <c r="A27" s="0" t="n">
        <v>26884</v>
      </c>
      <c r="B27" s="0" t="s">
        <v>56</v>
      </c>
      <c r="C27" s="82" t="n">
        <v>40000</v>
      </c>
      <c r="D27" s="83" t="n">
        <v>36647</v>
      </c>
      <c r="E27" s="83" t="n">
        <v>38656</v>
      </c>
      <c r="F27" s="0" t="s">
        <v>47</v>
      </c>
      <c r="G27" s="84" t="n">
        <v>38291</v>
      </c>
      <c r="H27" s="82" t="n">
        <v>40000</v>
      </c>
      <c r="I27" s="82" t="n">
        <v>40000</v>
      </c>
      <c r="J27" s="85" t="n">
        <v>0.2025</v>
      </c>
      <c r="K27" s="62" t="n">
        <f aca="false">ROUND((O27*31+P27*28+Q27*31+R27*30+S27*31+T27*30+U27*31+V27*31+W27*30+X27*31+Y27*30+Z27*31)*J27,0)</f>
        <v>2956500</v>
      </c>
      <c r="L27" s="82" t="n">
        <v>40000</v>
      </c>
      <c r="M27" s="86" t="n">
        <v>40000</v>
      </c>
      <c r="N27" s="86" t="n">
        <v>40000</v>
      </c>
      <c r="O27" s="87" t="n">
        <v>40000</v>
      </c>
      <c r="P27" s="86" t="n">
        <v>40000</v>
      </c>
      <c r="Q27" s="86" t="n">
        <v>40000</v>
      </c>
      <c r="R27" s="86" t="n">
        <v>40000</v>
      </c>
      <c r="S27" s="86" t="n">
        <v>40000</v>
      </c>
      <c r="T27" s="86" t="n">
        <v>40000</v>
      </c>
      <c r="U27" s="86" t="n">
        <v>40000</v>
      </c>
      <c r="V27" s="86" t="n">
        <v>40000</v>
      </c>
      <c r="W27" s="86" t="n">
        <v>40000</v>
      </c>
      <c r="X27" s="86" t="n">
        <v>40000</v>
      </c>
      <c r="Y27" s="86" t="n">
        <v>40000</v>
      </c>
      <c r="Z27" s="86" t="n">
        <v>40000</v>
      </c>
      <c r="AA27" s="86" t="n">
        <v>40000</v>
      </c>
      <c r="AB27" s="86" t="n">
        <v>40000</v>
      </c>
      <c r="AC27" s="86" t="n">
        <v>40000</v>
      </c>
      <c r="AD27" s="86" t="n">
        <v>40000</v>
      </c>
      <c r="AE27" s="86" t="n">
        <v>40000</v>
      </c>
      <c r="AF27" s="86" t="n">
        <v>40000</v>
      </c>
      <c r="AG27" s="86" t="n">
        <v>40000</v>
      </c>
      <c r="AH27" s="86" t="n">
        <v>40000</v>
      </c>
      <c r="AI27" s="86" t="n">
        <v>40000</v>
      </c>
      <c r="AJ27" s="86" t="n">
        <v>40000</v>
      </c>
      <c r="AK27" s="86" t="n">
        <v>40000</v>
      </c>
      <c r="AL27" s="86" t="n">
        <v>40000</v>
      </c>
      <c r="AM27" s="86" t="n">
        <v>40000</v>
      </c>
      <c r="AN27" s="86" t="n">
        <v>40000</v>
      </c>
      <c r="AO27" s="86" t="n">
        <v>40000</v>
      </c>
      <c r="AP27" s="86" t="n">
        <v>40000</v>
      </c>
      <c r="AQ27" s="86" t="n">
        <v>40000</v>
      </c>
      <c r="AR27" s="86" t="n">
        <v>40000</v>
      </c>
      <c r="AS27" s="86" t="n">
        <v>40000</v>
      </c>
      <c r="AT27" s="86" t="n">
        <v>40000</v>
      </c>
      <c r="AU27" s="86" t="n">
        <v>40000</v>
      </c>
      <c r="AV27" s="86" t="n">
        <v>40000</v>
      </c>
      <c r="AW27" s="86" t="n">
        <v>40000</v>
      </c>
      <c r="AX27" s="86" t="n">
        <v>40000</v>
      </c>
      <c r="AY27" s="86" t="n">
        <v>40000</v>
      </c>
      <c r="AZ27" s="86" t="n">
        <v>40000</v>
      </c>
      <c r="BA27" s="86" t="n">
        <v>40000</v>
      </c>
      <c r="BB27" s="86" t="n">
        <v>40000</v>
      </c>
      <c r="BC27" s="86" t="n">
        <v>40000</v>
      </c>
      <c r="BD27" s="86" t="n">
        <v>40000</v>
      </c>
      <c r="BE27" s="86" t="n">
        <v>40000</v>
      </c>
      <c r="BF27" s="86" t="n">
        <v>40000</v>
      </c>
      <c r="BG27" s="86" t="n">
        <v>40000</v>
      </c>
      <c r="BH27" s="86" t="n">
        <v>40000</v>
      </c>
      <c r="BI27" s="80"/>
      <c r="BJ27" s="81"/>
      <c r="BK27" s="80"/>
      <c r="BL27" s="80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0"/>
      <c r="CA27" s="80"/>
      <c r="CB27" s="80"/>
      <c r="CC27" s="80"/>
      <c r="CD27" s="80"/>
      <c r="CE27" s="80"/>
      <c r="CF27" s="80"/>
      <c r="CG27" s="80"/>
      <c r="CH27" s="80"/>
      <c r="CI27" s="80"/>
      <c r="CJ27" s="80"/>
      <c r="CK27" s="80"/>
      <c r="CL27" s="80"/>
      <c r="CM27" s="80"/>
      <c r="CN27" s="80"/>
      <c r="CO27" s="80"/>
      <c r="CP27" s="80"/>
      <c r="CQ27" s="80"/>
      <c r="CR27" s="80"/>
      <c r="CS27" s="80"/>
      <c r="CT27" s="80"/>
      <c r="CU27" s="80"/>
      <c r="CV27" s="80"/>
      <c r="CW27" s="80"/>
      <c r="CX27" s="80"/>
      <c r="CY27" s="80"/>
      <c r="CZ27" s="80"/>
      <c r="DA27" s="80"/>
      <c r="DB27" s="80"/>
      <c r="DC27" s="80"/>
    </row>
    <row r="28" customFormat="false" ht="12.75" hidden="false" customHeight="false" outlineLevel="0" collapsed="false">
      <c r="A28" s="0" t="n">
        <v>26813</v>
      </c>
      <c r="B28" s="0" t="s">
        <v>57</v>
      </c>
      <c r="C28" s="82" t="n">
        <v>3500</v>
      </c>
      <c r="D28" s="83" t="n">
        <v>36647</v>
      </c>
      <c r="E28" s="83" t="n">
        <v>39506</v>
      </c>
      <c r="F28" s="0" t="s">
        <v>49</v>
      </c>
      <c r="G28" s="100"/>
      <c r="H28" s="82" t="n">
        <v>3500</v>
      </c>
      <c r="I28" s="82" t="n">
        <v>3500</v>
      </c>
      <c r="J28" s="85" t="n">
        <v>0.1925</v>
      </c>
      <c r="K28" s="62" t="n">
        <f aca="false">ROUND((O28*31+P28*28+Q28*31+R28*30+S28*31+T28*30+U28*31+V28*31+W28*30+X28*31+Y28*30+Z28*31)*J28,0)</f>
        <v>245919</v>
      </c>
      <c r="L28" s="82" t="n">
        <v>3500</v>
      </c>
      <c r="M28" s="86" t="n">
        <v>3500</v>
      </c>
      <c r="N28" s="86" t="n">
        <v>3500</v>
      </c>
      <c r="O28" s="87" t="n">
        <v>3500</v>
      </c>
      <c r="P28" s="86" t="n">
        <v>3500</v>
      </c>
      <c r="Q28" s="86" t="n">
        <v>3500</v>
      </c>
      <c r="R28" s="86" t="n">
        <v>3500</v>
      </c>
      <c r="S28" s="86" t="n">
        <v>3500</v>
      </c>
      <c r="T28" s="86" t="n">
        <v>3500</v>
      </c>
      <c r="U28" s="86" t="n">
        <v>3500</v>
      </c>
      <c r="V28" s="86" t="n">
        <v>3500</v>
      </c>
      <c r="W28" s="86" t="n">
        <v>3500</v>
      </c>
      <c r="X28" s="86" t="n">
        <v>3500</v>
      </c>
      <c r="Y28" s="86" t="n">
        <v>3500</v>
      </c>
      <c r="Z28" s="86" t="n">
        <v>3500</v>
      </c>
      <c r="AA28" s="86" t="n">
        <v>3500</v>
      </c>
      <c r="AB28" s="86" t="n">
        <v>3500</v>
      </c>
      <c r="AC28" s="86" t="n">
        <v>3500</v>
      </c>
      <c r="AD28" s="86" t="n">
        <v>3500</v>
      </c>
      <c r="AE28" s="86" t="n">
        <v>3500</v>
      </c>
      <c r="AF28" s="86" t="n">
        <v>3500</v>
      </c>
      <c r="AG28" s="86" t="n">
        <v>3500</v>
      </c>
      <c r="AH28" s="86" t="n">
        <v>3500</v>
      </c>
      <c r="AI28" s="86" t="n">
        <v>3500</v>
      </c>
      <c r="AJ28" s="86" t="n">
        <v>3500</v>
      </c>
      <c r="AK28" s="86" t="n">
        <v>3500</v>
      </c>
      <c r="AL28" s="86" t="n">
        <v>3500</v>
      </c>
      <c r="AM28" s="86" t="n">
        <v>3500</v>
      </c>
      <c r="AN28" s="86" t="n">
        <v>3500</v>
      </c>
      <c r="AO28" s="86" t="n">
        <v>3500</v>
      </c>
      <c r="AP28" s="86" t="n">
        <v>3500</v>
      </c>
      <c r="AQ28" s="86" t="n">
        <v>3500</v>
      </c>
      <c r="AR28" s="86" t="n">
        <v>3500</v>
      </c>
      <c r="AS28" s="86" t="n">
        <v>3500</v>
      </c>
      <c r="AT28" s="86" t="n">
        <v>3500</v>
      </c>
      <c r="AU28" s="86" t="n">
        <v>3500</v>
      </c>
      <c r="AV28" s="86" t="n">
        <v>3500</v>
      </c>
      <c r="AW28" s="86" t="n">
        <v>3500</v>
      </c>
      <c r="AX28" s="86" t="n">
        <v>3500</v>
      </c>
      <c r="AY28" s="86" t="n">
        <v>3500</v>
      </c>
      <c r="AZ28" s="86" t="n">
        <v>3500</v>
      </c>
      <c r="BA28" s="86" t="n">
        <v>3500</v>
      </c>
      <c r="BB28" s="86" t="n">
        <v>3500</v>
      </c>
      <c r="BC28" s="86" t="n">
        <v>3500</v>
      </c>
      <c r="BD28" s="86" t="n">
        <v>3500</v>
      </c>
      <c r="BE28" s="86" t="n">
        <v>3500</v>
      </c>
      <c r="BF28" s="86" t="n">
        <v>3500</v>
      </c>
      <c r="BG28" s="86" t="n">
        <v>3500</v>
      </c>
      <c r="BH28" s="86" t="n">
        <v>3500</v>
      </c>
      <c r="BI28" s="86" t="n">
        <v>3500</v>
      </c>
      <c r="BJ28" s="94" t="n">
        <v>3500</v>
      </c>
      <c r="BK28" s="86" t="n">
        <v>3500</v>
      </c>
      <c r="BL28" s="86" t="n">
        <v>3500</v>
      </c>
      <c r="BM28" s="86" t="n">
        <v>3500</v>
      </c>
      <c r="BN28" s="86" t="n">
        <v>3500</v>
      </c>
      <c r="BO28" s="86" t="n">
        <v>3500</v>
      </c>
      <c r="BP28" s="86" t="n">
        <v>3500</v>
      </c>
      <c r="BQ28" s="86" t="n">
        <v>3500</v>
      </c>
      <c r="BR28" s="86" t="n">
        <v>3500</v>
      </c>
      <c r="BS28" s="86" t="n">
        <v>3500</v>
      </c>
      <c r="BT28" s="86" t="n">
        <v>3500</v>
      </c>
      <c r="BU28" s="86" t="n">
        <v>3500</v>
      </c>
      <c r="BV28" s="86" t="n">
        <v>3500</v>
      </c>
      <c r="BW28" s="80"/>
      <c r="BX28" s="80"/>
      <c r="BY28" s="80"/>
      <c r="BZ28" s="80"/>
      <c r="CA28" s="80"/>
      <c r="CB28" s="80"/>
      <c r="CC28" s="80"/>
      <c r="CD28" s="80"/>
      <c r="CE28" s="80"/>
      <c r="CF28" s="80"/>
      <c r="CG28" s="80"/>
      <c r="CH28" s="80"/>
      <c r="CI28" s="80"/>
      <c r="CJ28" s="80"/>
      <c r="CK28" s="80"/>
      <c r="CL28" s="80"/>
      <c r="CM28" s="80"/>
      <c r="CN28" s="80"/>
      <c r="CO28" s="80"/>
      <c r="CP28" s="80"/>
      <c r="CQ28" s="80"/>
      <c r="CR28" s="80"/>
      <c r="CS28" s="80"/>
      <c r="CT28" s="80"/>
      <c r="CU28" s="80"/>
      <c r="CV28" s="80"/>
      <c r="CW28" s="80"/>
      <c r="CX28" s="80"/>
      <c r="CY28" s="80"/>
      <c r="CZ28" s="80"/>
      <c r="DA28" s="80"/>
      <c r="DB28" s="80"/>
      <c r="DC28" s="80"/>
    </row>
    <row r="29" customFormat="false" ht="12.75" hidden="false" customHeight="false" outlineLevel="0" collapsed="false">
      <c r="A29" s="0" t="n">
        <v>27340</v>
      </c>
      <c r="B29" s="0" t="s">
        <v>58</v>
      </c>
      <c r="C29" s="82" t="n">
        <v>20000</v>
      </c>
      <c r="D29" s="83" t="n">
        <v>36923</v>
      </c>
      <c r="E29" s="83" t="n">
        <v>37287</v>
      </c>
      <c r="F29" s="0" t="s">
        <v>47</v>
      </c>
      <c r="G29" s="84" t="n">
        <v>37103</v>
      </c>
      <c r="H29" s="82" t="n">
        <v>20000</v>
      </c>
      <c r="I29" s="82" t="n">
        <v>20000</v>
      </c>
      <c r="J29" s="85" t="n">
        <v>0.3798</v>
      </c>
      <c r="K29" s="62" t="n">
        <f aca="false">ROUND((O29*31+P29*28+Q29*31+R29*30+S29*31+T29*30+U29*31+V29*31+W29*30+X29*31+Y29*30+Z29*31)*J29,0)</f>
        <v>2772540</v>
      </c>
      <c r="L29" s="82" t="n">
        <v>20000</v>
      </c>
      <c r="M29" s="86" t="n">
        <v>20000</v>
      </c>
      <c r="N29" s="86" t="n">
        <v>20000</v>
      </c>
      <c r="O29" s="87" t="n">
        <v>20000</v>
      </c>
      <c r="P29" s="88" t="n">
        <v>20000</v>
      </c>
      <c r="Q29" s="88" t="n">
        <v>20000</v>
      </c>
      <c r="R29" s="88" t="n">
        <v>20000</v>
      </c>
      <c r="S29" s="88" t="n">
        <v>20000</v>
      </c>
      <c r="T29" s="88" t="n">
        <v>20000</v>
      </c>
      <c r="U29" s="88" t="n">
        <v>20000</v>
      </c>
      <c r="V29" s="88" t="n">
        <v>20000</v>
      </c>
      <c r="W29" s="88" t="n">
        <v>20000</v>
      </c>
      <c r="X29" s="88" t="n">
        <v>20000</v>
      </c>
      <c r="Y29" s="88" t="n">
        <v>20000</v>
      </c>
      <c r="Z29" s="88" t="n">
        <v>20000</v>
      </c>
      <c r="AA29" s="88" t="n">
        <v>20000</v>
      </c>
      <c r="AB29" s="88" t="n">
        <v>20000</v>
      </c>
      <c r="AC29" s="88" t="n">
        <v>20000</v>
      </c>
      <c r="AD29" s="88" t="n">
        <v>20000</v>
      </c>
      <c r="AE29" s="88" t="n">
        <v>20000</v>
      </c>
      <c r="AF29" s="88" t="n">
        <v>20000</v>
      </c>
      <c r="AG29" s="88" t="n">
        <v>20000</v>
      </c>
      <c r="AH29" s="88" t="n">
        <v>20000</v>
      </c>
      <c r="AI29" s="88" t="n">
        <v>20000</v>
      </c>
      <c r="AJ29" s="88" t="n">
        <v>20000</v>
      </c>
      <c r="AK29" s="88" t="n">
        <v>20000</v>
      </c>
      <c r="AL29" s="88" t="n">
        <v>20000</v>
      </c>
      <c r="AM29" s="88" t="n">
        <v>20000</v>
      </c>
      <c r="AN29" s="88" t="n">
        <v>20000</v>
      </c>
      <c r="AO29" s="88" t="n">
        <v>20000</v>
      </c>
      <c r="AP29" s="88" t="n">
        <v>20000</v>
      </c>
      <c r="AQ29" s="88" t="n">
        <v>20000</v>
      </c>
      <c r="AR29" s="88" t="n">
        <v>20000</v>
      </c>
      <c r="AS29" s="88" t="n">
        <v>20000</v>
      </c>
      <c r="AT29" s="88" t="n">
        <v>20000</v>
      </c>
      <c r="AU29" s="88" t="n">
        <v>20000</v>
      </c>
      <c r="AV29" s="88" t="n">
        <v>20000</v>
      </c>
      <c r="AW29" s="88" t="n">
        <v>20000</v>
      </c>
      <c r="AX29" s="88" t="n">
        <v>20000</v>
      </c>
      <c r="AY29" s="88" t="n">
        <v>20000</v>
      </c>
      <c r="AZ29" s="88" t="n">
        <v>20000</v>
      </c>
      <c r="BA29" s="88" t="n">
        <v>20000</v>
      </c>
      <c r="BB29" s="88" t="n">
        <v>20000</v>
      </c>
      <c r="BC29" s="88" t="n">
        <v>20000</v>
      </c>
      <c r="BD29" s="88" t="n">
        <v>20000</v>
      </c>
      <c r="BE29" s="88" t="n">
        <v>20000</v>
      </c>
      <c r="BF29" s="88" t="n">
        <v>20000</v>
      </c>
      <c r="BG29" s="88" t="n">
        <v>20000</v>
      </c>
      <c r="BH29" s="88" t="n">
        <v>20000</v>
      </c>
      <c r="BI29" s="80"/>
      <c r="BJ29" s="81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0"/>
      <c r="CG29" s="80"/>
      <c r="CH29" s="80"/>
      <c r="CI29" s="80"/>
      <c r="CJ29" s="80"/>
      <c r="CK29" s="80"/>
      <c r="CL29" s="80"/>
      <c r="CM29" s="80"/>
      <c r="CN29" s="80"/>
      <c r="CO29" s="80"/>
      <c r="CP29" s="80"/>
      <c r="CQ29" s="80"/>
      <c r="CR29" s="80"/>
      <c r="CS29" s="80"/>
      <c r="CT29" s="80"/>
      <c r="CU29" s="80"/>
      <c r="CV29" s="80"/>
      <c r="CW29" s="80"/>
      <c r="CX29" s="80"/>
      <c r="CY29" s="80"/>
      <c r="CZ29" s="80"/>
      <c r="DA29" s="80"/>
      <c r="DB29" s="80"/>
      <c r="DC29" s="80"/>
    </row>
    <row r="30" customFormat="false" ht="12.75" hidden="false" customHeight="false" outlineLevel="0" collapsed="false">
      <c r="A30" s="0" t="n">
        <v>21165</v>
      </c>
      <c r="B30" s="0" t="s">
        <v>59</v>
      </c>
      <c r="C30" s="82" t="n">
        <v>150000</v>
      </c>
      <c r="D30" s="83" t="n">
        <v>33679</v>
      </c>
      <c r="E30" s="83" t="n">
        <v>39172</v>
      </c>
      <c r="F30" s="0" t="s">
        <v>47</v>
      </c>
      <c r="G30" s="84" t="n">
        <v>38807</v>
      </c>
      <c r="H30" s="82" t="n">
        <v>150000</v>
      </c>
      <c r="I30" s="82" t="n">
        <v>150000</v>
      </c>
      <c r="J30" s="85" t="n">
        <v>0.3391</v>
      </c>
      <c r="K30" s="62" t="n">
        <f aca="false">ROUND((O30*31+P30*28+Q30*31+R30*30+S30*31+T30*30+U30*31+V30*31+W30*30+X30*31+Y30*30+Z30*31)*J30,0)</f>
        <v>18565725</v>
      </c>
      <c r="L30" s="82" t="n">
        <v>150000</v>
      </c>
      <c r="M30" s="86" t="n">
        <v>150000</v>
      </c>
      <c r="N30" s="86" t="n">
        <v>150000</v>
      </c>
      <c r="O30" s="87" t="n">
        <v>150000</v>
      </c>
      <c r="P30" s="86" t="n">
        <v>150000</v>
      </c>
      <c r="Q30" s="86" t="n">
        <v>150000</v>
      </c>
      <c r="R30" s="86" t="n">
        <v>150000</v>
      </c>
      <c r="S30" s="86" t="n">
        <v>150000</v>
      </c>
      <c r="T30" s="86" t="n">
        <v>150000</v>
      </c>
      <c r="U30" s="86" t="n">
        <v>150000</v>
      </c>
      <c r="V30" s="86" t="n">
        <v>150000</v>
      </c>
      <c r="W30" s="86" t="n">
        <v>150000</v>
      </c>
      <c r="X30" s="86" t="n">
        <v>150000</v>
      </c>
      <c r="Y30" s="86" t="n">
        <v>150000</v>
      </c>
      <c r="Z30" s="86" t="n">
        <v>150000</v>
      </c>
      <c r="AA30" s="86" t="n">
        <v>150000</v>
      </c>
      <c r="AB30" s="86" t="n">
        <v>150000</v>
      </c>
      <c r="AC30" s="86" t="n">
        <v>150000</v>
      </c>
      <c r="AD30" s="86" t="n">
        <v>150000</v>
      </c>
      <c r="AE30" s="86" t="n">
        <v>150000</v>
      </c>
      <c r="AF30" s="86" t="n">
        <v>150000</v>
      </c>
      <c r="AG30" s="86" t="n">
        <v>150000</v>
      </c>
      <c r="AH30" s="86" t="n">
        <v>150000</v>
      </c>
      <c r="AI30" s="86" t="n">
        <v>150000</v>
      </c>
      <c r="AJ30" s="86" t="n">
        <v>150000</v>
      </c>
      <c r="AK30" s="86" t="n">
        <v>150000</v>
      </c>
      <c r="AL30" s="86" t="n">
        <v>150000</v>
      </c>
      <c r="AM30" s="86" t="n">
        <v>150000</v>
      </c>
      <c r="AN30" s="86" t="n">
        <v>150000</v>
      </c>
      <c r="AO30" s="86" t="n">
        <v>150000</v>
      </c>
      <c r="AP30" s="86" t="n">
        <v>150000</v>
      </c>
      <c r="AQ30" s="86" t="n">
        <v>150000</v>
      </c>
      <c r="AR30" s="86" t="n">
        <v>150000</v>
      </c>
      <c r="AS30" s="86" t="n">
        <v>150000</v>
      </c>
      <c r="AT30" s="86" t="n">
        <v>150000</v>
      </c>
      <c r="AU30" s="86" t="n">
        <v>150000</v>
      </c>
      <c r="AV30" s="86" t="n">
        <v>150000</v>
      </c>
      <c r="AW30" s="86" t="n">
        <v>150000</v>
      </c>
      <c r="AX30" s="86" t="n">
        <v>150000</v>
      </c>
      <c r="AY30" s="86" t="n">
        <v>150000</v>
      </c>
      <c r="AZ30" s="86" t="n">
        <v>150000</v>
      </c>
      <c r="BA30" s="86" t="n">
        <v>150000</v>
      </c>
      <c r="BB30" s="86" t="n">
        <v>150000</v>
      </c>
      <c r="BC30" s="86" t="n">
        <v>150000</v>
      </c>
      <c r="BD30" s="86" t="n">
        <v>150000</v>
      </c>
      <c r="BE30" s="86" t="n">
        <v>150000</v>
      </c>
      <c r="BF30" s="86" t="n">
        <v>150000</v>
      </c>
      <c r="BG30" s="86" t="n">
        <v>150000</v>
      </c>
      <c r="BH30" s="86" t="n">
        <v>150000</v>
      </c>
      <c r="BI30" s="88" t="n">
        <v>40000</v>
      </c>
      <c r="BJ30" s="89" t="n">
        <v>40000</v>
      </c>
      <c r="BK30" s="88" t="n">
        <v>40000</v>
      </c>
      <c r="BL30" s="88" t="n">
        <v>40000</v>
      </c>
      <c r="BM30" s="88" t="n">
        <v>40000</v>
      </c>
      <c r="BN30" s="88" t="n">
        <v>40000</v>
      </c>
      <c r="BO30" s="88" t="n">
        <v>40000</v>
      </c>
      <c r="BP30" s="88" t="n">
        <v>40000</v>
      </c>
      <c r="BQ30" s="88" t="n">
        <v>40000</v>
      </c>
      <c r="BR30" s="88" t="n">
        <v>40000</v>
      </c>
      <c r="BS30" s="88" t="n">
        <v>40000</v>
      </c>
      <c r="BT30" s="88" t="n">
        <v>40000</v>
      </c>
      <c r="BU30" s="88" t="n">
        <v>40000</v>
      </c>
      <c r="BV30" s="88" t="n">
        <v>40000</v>
      </c>
      <c r="BW30" s="80"/>
      <c r="BX30" s="80"/>
      <c r="BY30" s="80"/>
      <c r="BZ30" s="80"/>
      <c r="CA30" s="80"/>
      <c r="CB30" s="80"/>
      <c r="CC30" s="80"/>
      <c r="CD30" s="80"/>
      <c r="CE30" s="80"/>
      <c r="CF30" s="80"/>
      <c r="CG30" s="80"/>
      <c r="CH30" s="80"/>
      <c r="CI30" s="80"/>
      <c r="CJ30" s="80"/>
      <c r="CK30" s="80"/>
      <c r="CL30" s="80"/>
      <c r="CM30" s="80"/>
      <c r="CN30" s="80"/>
      <c r="CO30" s="80"/>
      <c r="CP30" s="80"/>
      <c r="CQ30" s="80"/>
      <c r="CR30" s="80"/>
      <c r="CS30" s="80"/>
      <c r="CT30" s="80"/>
      <c r="CU30" s="80"/>
      <c r="CV30" s="80"/>
      <c r="CW30" s="80"/>
      <c r="CX30" s="80"/>
      <c r="CY30" s="80"/>
      <c r="CZ30" s="80"/>
      <c r="DA30" s="80"/>
      <c r="DB30" s="80"/>
      <c r="DC30" s="80"/>
    </row>
    <row r="31" customFormat="false" ht="12.75" hidden="false" customHeight="false" outlineLevel="0" collapsed="false">
      <c r="A31" s="0" t="n">
        <v>25841</v>
      </c>
      <c r="B31" s="0" t="s">
        <v>60</v>
      </c>
      <c r="C31" s="82" t="n">
        <v>40000</v>
      </c>
      <c r="D31" s="83" t="n">
        <v>35827</v>
      </c>
      <c r="E31" s="83" t="n">
        <v>37560</v>
      </c>
      <c r="F31" s="0" t="s">
        <v>47</v>
      </c>
      <c r="G31" s="84" t="n">
        <v>37195</v>
      </c>
      <c r="H31" s="82" t="n">
        <v>40000</v>
      </c>
      <c r="I31" s="82" t="n">
        <v>40000</v>
      </c>
      <c r="J31" s="85" t="n">
        <v>0.1075</v>
      </c>
      <c r="K31" s="62" t="n">
        <f aca="false">ROUND((O31*31+P31*28+Q31*31+R31*30+S31*31+T31*30+U31*31+V31*31+W31*30+X31*31+Y31*30+Z31*31)*J31,0)</f>
        <v>1569500</v>
      </c>
      <c r="L31" s="86" t="n">
        <v>40000</v>
      </c>
      <c r="M31" s="86" t="n">
        <v>40000</v>
      </c>
      <c r="N31" s="86" t="n">
        <v>40000</v>
      </c>
      <c r="O31" s="87" t="n">
        <v>40000</v>
      </c>
      <c r="P31" s="86" t="n">
        <v>40000</v>
      </c>
      <c r="Q31" s="86" t="n">
        <v>40000</v>
      </c>
      <c r="R31" s="86" t="n">
        <v>40000</v>
      </c>
      <c r="S31" s="86" t="n">
        <v>40000</v>
      </c>
      <c r="T31" s="86" t="n">
        <v>40000</v>
      </c>
      <c r="U31" s="86" t="n">
        <v>40000</v>
      </c>
      <c r="V31" s="86" t="n">
        <v>40000</v>
      </c>
      <c r="W31" s="86" t="n">
        <v>40000</v>
      </c>
      <c r="X31" s="86" t="n">
        <v>40000</v>
      </c>
      <c r="Y31" s="88" t="n">
        <v>40000</v>
      </c>
      <c r="Z31" s="88" t="n">
        <v>40000</v>
      </c>
      <c r="AA31" s="88" t="n">
        <v>40000</v>
      </c>
      <c r="AB31" s="88" t="n">
        <v>40000</v>
      </c>
      <c r="AC31" s="88" t="n">
        <v>40000</v>
      </c>
      <c r="AD31" s="88" t="n">
        <v>40000</v>
      </c>
      <c r="AE31" s="88" t="n">
        <v>40000</v>
      </c>
      <c r="AF31" s="88" t="n">
        <v>40000</v>
      </c>
      <c r="AG31" s="88" t="n">
        <v>40000</v>
      </c>
      <c r="AH31" s="88" t="n">
        <v>40000</v>
      </c>
      <c r="AI31" s="88" t="n">
        <v>40000</v>
      </c>
      <c r="AJ31" s="88" t="n">
        <v>40000</v>
      </c>
      <c r="AK31" s="88" t="n">
        <v>40000</v>
      </c>
      <c r="AL31" s="88" t="n">
        <v>40000</v>
      </c>
      <c r="AM31" s="88" t="n">
        <v>40000</v>
      </c>
      <c r="AN31" s="88" t="n">
        <v>40000</v>
      </c>
      <c r="AO31" s="88" t="n">
        <v>40000</v>
      </c>
      <c r="AP31" s="88" t="n">
        <v>40000</v>
      </c>
      <c r="AQ31" s="88" t="n">
        <v>40000</v>
      </c>
      <c r="AR31" s="88" t="n">
        <v>40000</v>
      </c>
      <c r="AS31" s="88" t="n">
        <v>40000</v>
      </c>
      <c r="AT31" s="88" t="n">
        <v>40000</v>
      </c>
      <c r="AU31" s="88" t="n">
        <v>40000</v>
      </c>
      <c r="AV31" s="88" t="n">
        <v>40000</v>
      </c>
      <c r="AW31" s="88" t="n">
        <v>40000</v>
      </c>
      <c r="AX31" s="88" t="n">
        <v>40000</v>
      </c>
      <c r="AY31" s="88" t="n">
        <v>40000</v>
      </c>
      <c r="AZ31" s="88" t="n">
        <v>40000</v>
      </c>
      <c r="BA31" s="88" t="n">
        <v>40000</v>
      </c>
      <c r="BB31" s="88" t="n">
        <v>40000</v>
      </c>
      <c r="BC31" s="88" t="n">
        <v>40000</v>
      </c>
      <c r="BD31" s="88" t="n">
        <v>40000</v>
      </c>
      <c r="BE31" s="88" t="n">
        <v>40000</v>
      </c>
      <c r="BF31" s="88" t="n">
        <v>40000</v>
      </c>
      <c r="BG31" s="88" t="n">
        <v>40000</v>
      </c>
      <c r="BH31" s="88" t="n">
        <v>40000</v>
      </c>
      <c r="BI31" s="88" t="n">
        <v>40000</v>
      </c>
      <c r="BJ31" s="89" t="n">
        <v>40000</v>
      </c>
      <c r="BK31" s="88" t="n">
        <v>40000</v>
      </c>
      <c r="BL31" s="88" t="n">
        <v>40000</v>
      </c>
      <c r="BM31" s="88" t="n">
        <v>40000</v>
      </c>
      <c r="BN31" s="88" t="n">
        <v>40000</v>
      </c>
      <c r="BO31" s="88" t="n">
        <v>40000</v>
      </c>
      <c r="BP31" s="88" t="n">
        <v>40000</v>
      </c>
      <c r="BQ31" s="88" t="n">
        <v>40000</v>
      </c>
      <c r="BR31" s="88" t="n">
        <v>40000</v>
      </c>
      <c r="BS31" s="88" t="n">
        <v>40000</v>
      </c>
      <c r="BT31" s="88" t="n">
        <v>40000</v>
      </c>
      <c r="BU31" s="88" t="n">
        <v>40000</v>
      </c>
      <c r="BV31" s="88" t="n">
        <v>40000</v>
      </c>
      <c r="BW31" s="80"/>
      <c r="BX31" s="80"/>
      <c r="BY31" s="80"/>
      <c r="BZ31" s="80"/>
      <c r="CA31" s="80"/>
      <c r="CB31" s="80"/>
      <c r="CC31" s="80"/>
      <c r="CD31" s="80"/>
      <c r="CE31" s="80"/>
      <c r="CF31" s="80"/>
      <c r="CG31" s="80"/>
      <c r="CH31" s="80"/>
      <c r="CI31" s="80"/>
      <c r="CJ31" s="80"/>
      <c r="CK31" s="80"/>
      <c r="CL31" s="80"/>
      <c r="CM31" s="80"/>
      <c r="CN31" s="80"/>
      <c r="CO31" s="80"/>
      <c r="CP31" s="80"/>
      <c r="CQ31" s="80"/>
      <c r="CR31" s="80"/>
      <c r="CS31" s="80"/>
      <c r="CT31" s="80"/>
      <c r="CU31" s="80"/>
      <c r="CV31" s="80"/>
      <c r="CW31" s="80"/>
      <c r="CX31" s="80"/>
      <c r="CY31" s="80"/>
      <c r="CZ31" s="80"/>
      <c r="DA31" s="80"/>
      <c r="DB31" s="80"/>
      <c r="DC31" s="80"/>
    </row>
    <row r="32" customFormat="false" ht="12.75" hidden="false" customHeight="false" outlineLevel="0" collapsed="false">
      <c r="A32" s="0" t="n">
        <v>26511</v>
      </c>
      <c r="B32" s="0" t="s">
        <v>60</v>
      </c>
      <c r="C32" s="82" t="n">
        <v>21000</v>
      </c>
      <c r="D32" s="83" t="n">
        <v>36100</v>
      </c>
      <c r="E32" s="83" t="n">
        <v>37560</v>
      </c>
      <c r="F32" s="83" t="s">
        <v>47</v>
      </c>
      <c r="G32" s="84" t="n">
        <v>37195</v>
      </c>
      <c r="H32" s="82" t="n">
        <v>21000</v>
      </c>
      <c r="I32" s="82" t="n">
        <v>21000</v>
      </c>
      <c r="J32" s="85" t="n">
        <v>0.1075</v>
      </c>
      <c r="K32" s="62" t="n">
        <f aca="false">ROUND((O32*31+P32*28+Q32*31+R32*30+S32*31+T32*30+U32*31+V32*31+W32*30+X32*31+Y32*30+Z32*31)*J32,0)</f>
        <v>823988</v>
      </c>
      <c r="L32" s="86" t="n">
        <v>21000</v>
      </c>
      <c r="M32" s="86" t="n">
        <v>21000</v>
      </c>
      <c r="N32" s="86" t="n">
        <v>21000</v>
      </c>
      <c r="O32" s="87" t="n">
        <v>21000</v>
      </c>
      <c r="P32" s="86" t="n">
        <v>21000</v>
      </c>
      <c r="Q32" s="86" t="n">
        <v>21000</v>
      </c>
      <c r="R32" s="86" t="n">
        <v>21000</v>
      </c>
      <c r="S32" s="86" t="n">
        <v>21000</v>
      </c>
      <c r="T32" s="86" t="n">
        <v>21000</v>
      </c>
      <c r="U32" s="86" t="n">
        <v>21000</v>
      </c>
      <c r="V32" s="86" t="n">
        <v>21000</v>
      </c>
      <c r="W32" s="86" t="n">
        <v>21000</v>
      </c>
      <c r="X32" s="86" t="n">
        <v>21000</v>
      </c>
      <c r="Y32" s="88" t="n">
        <v>21000</v>
      </c>
      <c r="Z32" s="88" t="n">
        <v>21000</v>
      </c>
      <c r="AA32" s="88" t="n">
        <v>21000</v>
      </c>
      <c r="AB32" s="88" t="n">
        <v>21000</v>
      </c>
      <c r="AC32" s="88" t="n">
        <v>21000</v>
      </c>
      <c r="AD32" s="88" t="n">
        <v>21000</v>
      </c>
      <c r="AE32" s="88" t="n">
        <v>21000</v>
      </c>
      <c r="AF32" s="88" t="n">
        <v>21000</v>
      </c>
      <c r="AG32" s="88" t="n">
        <v>21000</v>
      </c>
      <c r="AH32" s="88" t="n">
        <v>21000</v>
      </c>
      <c r="AI32" s="88" t="n">
        <v>21000</v>
      </c>
      <c r="AJ32" s="88" t="n">
        <v>21000</v>
      </c>
      <c r="AK32" s="88" t="n">
        <v>21000</v>
      </c>
      <c r="AL32" s="88" t="n">
        <v>21000</v>
      </c>
      <c r="AM32" s="88" t="n">
        <v>21000</v>
      </c>
      <c r="AN32" s="88" t="n">
        <v>21000</v>
      </c>
      <c r="AO32" s="88" t="n">
        <v>21000</v>
      </c>
      <c r="AP32" s="88" t="n">
        <v>21000</v>
      </c>
      <c r="AQ32" s="88" t="n">
        <v>21000</v>
      </c>
      <c r="AR32" s="88" t="n">
        <v>21000</v>
      </c>
      <c r="AS32" s="88" t="n">
        <v>21000</v>
      </c>
      <c r="AT32" s="88" t="n">
        <v>21000</v>
      </c>
      <c r="AU32" s="88" t="n">
        <v>21000</v>
      </c>
      <c r="AV32" s="88" t="n">
        <v>21000</v>
      </c>
      <c r="AW32" s="88" t="n">
        <v>21000</v>
      </c>
      <c r="AX32" s="88" t="n">
        <v>21000</v>
      </c>
      <c r="AY32" s="88" t="n">
        <v>21000</v>
      </c>
      <c r="AZ32" s="88" t="n">
        <v>21000</v>
      </c>
      <c r="BA32" s="88" t="n">
        <v>21000</v>
      </c>
      <c r="BB32" s="88" t="n">
        <v>21000</v>
      </c>
      <c r="BC32" s="88" t="n">
        <v>21000</v>
      </c>
      <c r="BD32" s="88" t="n">
        <v>21000</v>
      </c>
      <c r="BE32" s="88" t="n">
        <v>21000</v>
      </c>
      <c r="BF32" s="88" t="n">
        <v>21000</v>
      </c>
      <c r="BG32" s="88" t="n">
        <v>21000</v>
      </c>
      <c r="BH32" s="88" t="n">
        <v>21000</v>
      </c>
      <c r="BI32" s="88" t="n">
        <v>10000</v>
      </c>
      <c r="BJ32" s="89" t="n">
        <v>10000</v>
      </c>
      <c r="BK32" s="88" t="n">
        <v>10000</v>
      </c>
      <c r="BL32" s="88" t="n">
        <v>10000</v>
      </c>
      <c r="BM32" s="88" t="n">
        <v>10000</v>
      </c>
      <c r="BN32" s="88" t="n">
        <v>10000</v>
      </c>
      <c r="BO32" s="88" t="n">
        <v>10000</v>
      </c>
      <c r="BP32" s="88" t="n">
        <v>10000</v>
      </c>
      <c r="BQ32" s="88" t="n">
        <v>10000</v>
      </c>
      <c r="BR32" s="88" t="n">
        <v>10000</v>
      </c>
      <c r="BS32" s="88" t="n">
        <v>10000</v>
      </c>
      <c r="BT32" s="88" t="n">
        <v>10000</v>
      </c>
      <c r="BU32" s="88" t="n">
        <v>10000</v>
      </c>
      <c r="BV32" s="88" t="n">
        <v>10000</v>
      </c>
      <c r="BW32" s="80"/>
      <c r="BX32" s="80"/>
      <c r="BY32" s="80"/>
      <c r="BZ32" s="80"/>
      <c r="CA32" s="80"/>
      <c r="CB32" s="80"/>
      <c r="CC32" s="80"/>
      <c r="CD32" s="80"/>
      <c r="CE32" s="80"/>
      <c r="CF32" s="80"/>
      <c r="CG32" s="80"/>
      <c r="CH32" s="80"/>
      <c r="CI32" s="80"/>
      <c r="CJ32" s="80"/>
      <c r="CK32" s="80"/>
      <c r="CL32" s="80"/>
      <c r="CM32" s="80"/>
      <c r="CN32" s="80"/>
      <c r="CO32" s="80"/>
      <c r="CP32" s="80"/>
      <c r="CQ32" s="80"/>
      <c r="CR32" s="80"/>
      <c r="CS32" s="80"/>
      <c r="CT32" s="80"/>
      <c r="CU32" s="80"/>
      <c r="CV32" s="80"/>
      <c r="CW32" s="80"/>
      <c r="CX32" s="80"/>
      <c r="CY32" s="80"/>
      <c r="CZ32" s="80"/>
      <c r="DA32" s="80"/>
      <c r="DB32" s="80"/>
      <c r="DC32" s="80"/>
    </row>
    <row r="33" customFormat="false" ht="12.75" hidden="false" customHeight="false" outlineLevel="0" collapsed="false">
      <c r="A33" s="0" t="n">
        <v>26819</v>
      </c>
      <c r="B33" s="0" t="s">
        <v>61</v>
      </c>
      <c r="C33" s="82" t="n">
        <v>10000</v>
      </c>
      <c r="D33" s="83" t="n">
        <v>36647</v>
      </c>
      <c r="E33" s="83" t="n">
        <v>38472</v>
      </c>
      <c r="F33" s="0" t="s">
        <v>47</v>
      </c>
      <c r="G33" s="84" t="n">
        <v>38107</v>
      </c>
      <c r="H33" s="82" t="n">
        <v>10000</v>
      </c>
      <c r="I33" s="82" t="n">
        <v>10000</v>
      </c>
      <c r="J33" s="85" t="n">
        <v>0.12</v>
      </c>
      <c r="K33" s="62" t="n">
        <f aca="false">ROUND((O33*31+P33*28+Q33*31+R33*30+S33*31+T33*30+U33*31+V33*31+W33*30+X33*31+Y33*30+Z33*31)*J33,0)</f>
        <v>438000</v>
      </c>
      <c r="L33" s="82" t="n">
        <v>10000</v>
      </c>
      <c r="M33" s="86" t="n">
        <v>10000</v>
      </c>
      <c r="N33" s="86" t="n">
        <v>10000</v>
      </c>
      <c r="O33" s="87" t="n">
        <v>10000</v>
      </c>
      <c r="P33" s="86" t="n">
        <v>10000</v>
      </c>
      <c r="Q33" s="86" t="n">
        <v>10000</v>
      </c>
      <c r="R33" s="86" t="n">
        <v>10000</v>
      </c>
      <c r="S33" s="86" t="n">
        <v>10000</v>
      </c>
      <c r="T33" s="86" t="n">
        <v>10000</v>
      </c>
      <c r="U33" s="86" t="n">
        <v>10000</v>
      </c>
      <c r="V33" s="86" t="n">
        <v>10000</v>
      </c>
      <c r="W33" s="86" t="n">
        <v>10000</v>
      </c>
      <c r="X33" s="86" t="n">
        <v>10000</v>
      </c>
      <c r="Y33" s="86" t="n">
        <v>10000</v>
      </c>
      <c r="Z33" s="86" t="n">
        <v>10000</v>
      </c>
      <c r="AA33" s="86" t="n">
        <v>10000</v>
      </c>
      <c r="AB33" s="86" t="n">
        <v>10000</v>
      </c>
      <c r="AC33" s="86" t="n">
        <v>10000</v>
      </c>
      <c r="AD33" s="86" t="n">
        <v>10000</v>
      </c>
      <c r="AE33" s="86" t="n">
        <v>10000</v>
      </c>
      <c r="AF33" s="86" t="n">
        <v>10000</v>
      </c>
      <c r="AG33" s="86" t="n">
        <v>10000</v>
      </c>
      <c r="AH33" s="86" t="n">
        <v>10000</v>
      </c>
      <c r="AI33" s="86" t="n">
        <v>10000</v>
      </c>
      <c r="AJ33" s="86" t="n">
        <v>10000</v>
      </c>
      <c r="AK33" s="86" t="n">
        <v>10000</v>
      </c>
      <c r="AL33" s="86" t="n">
        <v>10000</v>
      </c>
      <c r="AM33" s="86" t="n">
        <v>10000</v>
      </c>
      <c r="AN33" s="86" t="n">
        <v>10000</v>
      </c>
      <c r="AO33" s="86" t="n">
        <v>10000</v>
      </c>
      <c r="AP33" s="86" t="n">
        <v>10000</v>
      </c>
      <c r="AQ33" s="86" t="n">
        <v>10000</v>
      </c>
      <c r="AR33" s="86" t="n">
        <v>10000</v>
      </c>
      <c r="AS33" s="86" t="n">
        <v>10000</v>
      </c>
      <c r="AT33" s="86" t="n">
        <v>10000</v>
      </c>
      <c r="AU33" s="86" t="n">
        <v>10000</v>
      </c>
      <c r="AV33" s="86" t="n">
        <v>10000</v>
      </c>
      <c r="AW33" s="86" t="n">
        <v>10000</v>
      </c>
      <c r="AX33" s="86" t="n">
        <v>10000</v>
      </c>
      <c r="AY33" s="86" t="n">
        <v>10000</v>
      </c>
      <c r="AZ33" s="86" t="n">
        <v>10000</v>
      </c>
      <c r="BA33" s="86" t="n">
        <v>10000</v>
      </c>
      <c r="BB33" s="86" t="n">
        <v>10000</v>
      </c>
      <c r="BC33" s="88" t="n">
        <v>10000</v>
      </c>
      <c r="BD33" s="88" t="n">
        <v>10000</v>
      </c>
      <c r="BE33" s="88" t="n">
        <v>10000</v>
      </c>
      <c r="BF33" s="88" t="n">
        <v>10000</v>
      </c>
      <c r="BG33" s="88" t="n">
        <v>10000</v>
      </c>
      <c r="BH33" s="88" t="n">
        <v>10000</v>
      </c>
      <c r="BI33" s="86" t="n">
        <v>14000</v>
      </c>
      <c r="BJ33" s="94" t="n">
        <v>14000</v>
      </c>
      <c r="BK33" s="86" t="n">
        <v>14000</v>
      </c>
      <c r="BL33" s="86" t="n">
        <v>14000</v>
      </c>
      <c r="BM33" s="86" t="n">
        <v>14000</v>
      </c>
      <c r="BN33" s="80"/>
      <c r="BO33" s="80"/>
      <c r="BP33" s="80"/>
      <c r="BQ33" s="80"/>
      <c r="BR33" s="80"/>
      <c r="BS33" s="80"/>
      <c r="BT33" s="80"/>
      <c r="BU33" s="86" t="n">
        <v>14000</v>
      </c>
      <c r="BV33" s="86" t="n">
        <v>14000</v>
      </c>
      <c r="BW33" s="80"/>
      <c r="BX33" s="80"/>
      <c r="BY33" s="80"/>
      <c r="BZ33" s="80"/>
      <c r="CA33" s="80"/>
      <c r="CB33" s="80"/>
      <c r="CC33" s="80"/>
      <c r="CD33" s="80"/>
      <c r="CE33" s="80"/>
      <c r="CF33" s="80"/>
      <c r="CG33" s="80"/>
      <c r="CH33" s="80"/>
      <c r="CI33" s="80"/>
      <c r="CJ33" s="80"/>
      <c r="CK33" s="80"/>
      <c r="CL33" s="80"/>
      <c r="CM33" s="80"/>
      <c r="CN33" s="80"/>
      <c r="CO33" s="80"/>
      <c r="CP33" s="80"/>
      <c r="CQ33" s="80"/>
      <c r="CR33" s="80"/>
      <c r="CS33" s="80"/>
      <c r="CT33" s="80"/>
      <c r="CU33" s="80"/>
      <c r="CV33" s="80"/>
      <c r="CW33" s="80"/>
      <c r="CX33" s="80"/>
      <c r="CY33" s="80"/>
      <c r="CZ33" s="80"/>
      <c r="DA33" s="80"/>
      <c r="DB33" s="80"/>
      <c r="DC33" s="80"/>
    </row>
    <row r="34" customFormat="false" ht="12.75" hidden="false" customHeight="false" outlineLevel="0" collapsed="false">
      <c r="A34" s="0" t="n">
        <v>27454</v>
      </c>
      <c r="B34" s="0" t="s">
        <v>62</v>
      </c>
      <c r="C34" s="82" t="n">
        <v>27500</v>
      </c>
      <c r="D34" s="83" t="n">
        <v>37257</v>
      </c>
      <c r="E34" s="83" t="n">
        <v>37621</v>
      </c>
      <c r="F34" s="0" t="s">
        <v>49</v>
      </c>
      <c r="G34" s="92"/>
      <c r="J34" s="85" t="n">
        <v>1.147</v>
      </c>
      <c r="K34" s="62" t="n">
        <f aca="false">ROUND((O34*31+P34*28+Q34*31+R34*30+S34*31+T34*30+U34*31+V34*31+W34*30+X34*31+Y34*30+Z34*31)*J34,0)</f>
        <v>11513013</v>
      </c>
      <c r="M34" s="80"/>
      <c r="N34" s="80"/>
      <c r="O34" s="87" t="n">
        <v>27500</v>
      </c>
      <c r="P34" s="86" t="n">
        <v>27500</v>
      </c>
      <c r="Q34" s="86" t="n">
        <v>27500</v>
      </c>
      <c r="R34" s="86" t="n">
        <v>27500</v>
      </c>
      <c r="S34" s="86" t="n">
        <v>27500</v>
      </c>
      <c r="T34" s="86" t="n">
        <v>27500</v>
      </c>
      <c r="U34" s="86" t="n">
        <v>27500</v>
      </c>
      <c r="V34" s="86" t="n">
        <v>27500</v>
      </c>
      <c r="W34" s="86" t="n">
        <v>27500</v>
      </c>
      <c r="X34" s="86" t="n">
        <v>27500</v>
      </c>
      <c r="Y34" s="86" t="n">
        <v>27500</v>
      </c>
      <c r="Z34" s="86" t="n">
        <v>27500</v>
      </c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1"/>
      <c r="BK34" s="80"/>
      <c r="BL34" s="80"/>
      <c r="BM34" s="80"/>
      <c r="BN34" s="80"/>
      <c r="BO34" s="80"/>
      <c r="BP34" s="80"/>
      <c r="BQ34" s="80"/>
      <c r="BR34" s="80"/>
      <c r="BS34" s="80"/>
      <c r="BT34" s="80"/>
      <c r="BU34" s="80"/>
      <c r="BV34" s="80"/>
      <c r="BW34" s="80"/>
      <c r="BX34" s="80"/>
      <c r="BY34" s="80"/>
      <c r="BZ34" s="80"/>
      <c r="CA34" s="80"/>
      <c r="CB34" s="80"/>
      <c r="CC34" s="80"/>
      <c r="CD34" s="80"/>
      <c r="CE34" s="80"/>
      <c r="CF34" s="80"/>
      <c r="CG34" s="80"/>
      <c r="CH34" s="80"/>
      <c r="CI34" s="80"/>
      <c r="CJ34" s="80"/>
      <c r="CK34" s="80"/>
      <c r="CL34" s="80"/>
      <c r="CM34" s="80"/>
      <c r="CN34" s="80"/>
      <c r="CO34" s="80"/>
      <c r="CP34" s="80"/>
      <c r="CQ34" s="80"/>
      <c r="CR34" s="80"/>
      <c r="CS34" s="80"/>
      <c r="CT34" s="80"/>
      <c r="CU34" s="80"/>
      <c r="CV34" s="80"/>
      <c r="CW34" s="80"/>
      <c r="CX34" s="80"/>
      <c r="CY34" s="80"/>
      <c r="CZ34" s="80"/>
      <c r="DA34" s="80"/>
      <c r="DB34" s="80"/>
      <c r="DC34" s="80"/>
    </row>
    <row r="35" customFormat="false" ht="12.75" hidden="false" customHeight="false" outlineLevel="0" collapsed="false">
      <c r="A35" s="0" t="n">
        <v>26816</v>
      </c>
      <c r="B35" s="0" t="s">
        <v>63</v>
      </c>
      <c r="C35" s="82" t="n">
        <v>21500</v>
      </c>
      <c r="D35" s="83" t="n">
        <v>36647</v>
      </c>
      <c r="E35" s="83" t="n">
        <v>38472</v>
      </c>
      <c r="F35" s="0" t="s">
        <v>49</v>
      </c>
      <c r="G35" s="92"/>
      <c r="H35" s="82" t="n">
        <v>21500</v>
      </c>
      <c r="I35" s="82" t="n">
        <v>21500</v>
      </c>
      <c r="J35" s="85" t="n">
        <v>0.17</v>
      </c>
      <c r="K35" s="62" t="n">
        <f aca="false">ROUND((O35*31+P35*28+Q35*31+R35*30+S35*31+T35*30+U35*31+V35*31+W35*30+X35*31+Y35*30+Z35*31)*J35,0)</f>
        <v>1334075</v>
      </c>
      <c r="L35" s="82" t="n">
        <v>21500</v>
      </c>
      <c r="M35" s="86" t="n">
        <v>21500</v>
      </c>
      <c r="N35" s="86" t="n">
        <v>21500</v>
      </c>
      <c r="O35" s="87" t="n">
        <v>21500</v>
      </c>
      <c r="P35" s="86" t="n">
        <v>21500</v>
      </c>
      <c r="Q35" s="86" t="n">
        <v>21500</v>
      </c>
      <c r="R35" s="86" t="n">
        <v>21500</v>
      </c>
      <c r="S35" s="86" t="n">
        <v>21500</v>
      </c>
      <c r="T35" s="86" t="n">
        <v>21500</v>
      </c>
      <c r="U35" s="86" t="n">
        <v>21500</v>
      </c>
      <c r="V35" s="86" t="n">
        <v>21500</v>
      </c>
      <c r="W35" s="86" t="n">
        <v>21500</v>
      </c>
      <c r="X35" s="86" t="n">
        <v>21500</v>
      </c>
      <c r="Y35" s="86" t="n">
        <v>21500</v>
      </c>
      <c r="Z35" s="86" t="n">
        <v>21500</v>
      </c>
      <c r="AA35" s="86" t="n">
        <v>21500</v>
      </c>
      <c r="AB35" s="86" t="n">
        <v>21500</v>
      </c>
      <c r="AC35" s="86" t="n">
        <v>21500</v>
      </c>
      <c r="AD35" s="86" t="n">
        <v>21500</v>
      </c>
      <c r="AE35" s="86" t="n">
        <v>21500</v>
      </c>
      <c r="AF35" s="86" t="n">
        <v>21500</v>
      </c>
      <c r="AG35" s="86" t="n">
        <v>21500</v>
      </c>
      <c r="AH35" s="86" t="n">
        <v>21500</v>
      </c>
      <c r="AI35" s="86" t="n">
        <v>21500</v>
      </c>
      <c r="AJ35" s="86" t="n">
        <v>21500</v>
      </c>
      <c r="AK35" s="86" t="n">
        <v>21500</v>
      </c>
      <c r="AL35" s="86" t="n">
        <v>21500</v>
      </c>
      <c r="AM35" s="86" t="n">
        <v>21500</v>
      </c>
      <c r="AN35" s="86" t="n">
        <v>21500</v>
      </c>
      <c r="AO35" s="86" t="n">
        <v>21500</v>
      </c>
      <c r="AP35" s="86" t="n">
        <v>21500</v>
      </c>
      <c r="AQ35" s="86" t="n">
        <v>21500</v>
      </c>
      <c r="AR35" s="86" t="n">
        <v>21500</v>
      </c>
      <c r="AS35" s="86" t="n">
        <v>21500</v>
      </c>
      <c r="AT35" s="86" t="n">
        <v>21500</v>
      </c>
      <c r="AU35" s="86" t="n">
        <v>21500</v>
      </c>
      <c r="AV35" s="86" t="n">
        <v>21500</v>
      </c>
      <c r="AW35" s="86" t="n">
        <v>21500</v>
      </c>
      <c r="AX35" s="86" t="n">
        <v>21500</v>
      </c>
      <c r="AY35" s="86" t="n">
        <v>21500</v>
      </c>
      <c r="AZ35" s="86" t="n">
        <v>21500</v>
      </c>
      <c r="BA35" s="86" t="n">
        <v>21500</v>
      </c>
      <c r="BB35" s="86" t="n">
        <v>21500</v>
      </c>
      <c r="BC35" s="80"/>
      <c r="BD35" s="80"/>
      <c r="BE35" s="80"/>
      <c r="BF35" s="80"/>
      <c r="BG35" s="80"/>
      <c r="BH35" s="80"/>
      <c r="BI35" s="88" t="n">
        <v>20000</v>
      </c>
      <c r="BJ35" s="89" t="n">
        <v>20000</v>
      </c>
      <c r="BK35" s="88" t="n">
        <v>20000</v>
      </c>
      <c r="BL35" s="88" t="n">
        <v>20000</v>
      </c>
      <c r="BM35" s="88" t="n">
        <v>20000</v>
      </c>
      <c r="BN35" s="88" t="n">
        <v>20000</v>
      </c>
      <c r="BO35" s="88" t="n">
        <v>20000</v>
      </c>
      <c r="BP35" s="88" t="n">
        <v>20000</v>
      </c>
      <c r="BQ35" s="88" t="n">
        <v>20000</v>
      </c>
      <c r="BR35" s="88" t="n">
        <v>20000</v>
      </c>
      <c r="BS35" s="88" t="n">
        <v>20000</v>
      </c>
      <c r="BT35" s="88" t="n">
        <v>20000</v>
      </c>
      <c r="BU35" s="88" t="n">
        <v>20000</v>
      </c>
      <c r="BV35" s="88" t="n">
        <v>20000</v>
      </c>
      <c r="BW35" s="80"/>
      <c r="BX35" s="80"/>
      <c r="BY35" s="80"/>
      <c r="BZ35" s="80"/>
      <c r="CA35" s="80"/>
      <c r="CB35" s="80"/>
      <c r="CC35" s="80"/>
      <c r="CD35" s="80"/>
      <c r="CE35" s="80"/>
      <c r="CF35" s="80"/>
      <c r="CG35" s="80"/>
      <c r="CH35" s="80"/>
      <c r="CI35" s="80"/>
      <c r="CJ35" s="80"/>
      <c r="CK35" s="80"/>
      <c r="CL35" s="80"/>
      <c r="CM35" s="80"/>
      <c r="CN35" s="80"/>
      <c r="CO35" s="80"/>
      <c r="CP35" s="80"/>
      <c r="CQ35" s="80"/>
      <c r="CR35" s="80"/>
      <c r="CS35" s="80"/>
      <c r="CT35" s="80"/>
      <c r="CU35" s="80"/>
      <c r="CV35" s="80"/>
      <c r="CW35" s="80"/>
      <c r="CX35" s="80"/>
      <c r="CY35" s="80"/>
      <c r="CZ35" s="80"/>
      <c r="DA35" s="80"/>
      <c r="DB35" s="80"/>
      <c r="DC35" s="80"/>
    </row>
    <row r="36" customFormat="false" ht="12.75" hidden="false" customHeight="false" outlineLevel="0" collapsed="false">
      <c r="A36" s="0" t="n">
        <v>27293</v>
      </c>
      <c r="B36" s="0" t="s">
        <v>64</v>
      </c>
      <c r="C36" s="82" t="n">
        <v>49000</v>
      </c>
      <c r="D36" s="83" t="n">
        <v>36831</v>
      </c>
      <c r="E36" s="83" t="n">
        <v>37195</v>
      </c>
      <c r="F36" s="0" t="s">
        <v>49</v>
      </c>
      <c r="G36" s="92"/>
      <c r="H36" s="82" t="n">
        <v>49000</v>
      </c>
      <c r="I36" s="82" t="n">
        <v>49000</v>
      </c>
      <c r="J36" s="85" t="n">
        <v>0.285</v>
      </c>
      <c r="K36" s="62" t="n">
        <f aca="false">ROUND((O36*31+P36*28+Q36*31+R36*30+S36*31+T36*30+U36*31+V36*31+W36*30+X36*31+Y36*30+Z36*31)*J36,0)</f>
        <v>0</v>
      </c>
      <c r="L36" s="82" t="n">
        <v>49000</v>
      </c>
      <c r="M36" s="80"/>
      <c r="N36" s="80"/>
      <c r="O36" s="93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1"/>
      <c r="BK36" s="80"/>
      <c r="BL36" s="80"/>
      <c r="BM36" s="80"/>
      <c r="BN36" s="80"/>
      <c r="BO36" s="80"/>
      <c r="BP36" s="80"/>
      <c r="BQ36" s="80"/>
      <c r="BR36" s="80"/>
      <c r="BS36" s="80"/>
      <c r="BT36" s="80"/>
      <c r="BU36" s="80"/>
      <c r="BV36" s="80"/>
      <c r="BW36" s="80"/>
      <c r="BX36" s="80"/>
      <c r="BY36" s="80"/>
      <c r="BZ36" s="80"/>
      <c r="CA36" s="80"/>
      <c r="CB36" s="80"/>
      <c r="CC36" s="80"/>
      <c r="CD36" s="80"/>
      <c r="CE36" s="80"/>
      <c r="CF36" s="80"/>
      <c r="CG36" s="80"/>
      <c r="CH36" s="80"/>
      <c r="CI36" s="80"/>
      <c r="CJ36" s="80"/>
      <c r="CK36" s="80"/>
      <c r="CL36" s="80"/>
      <c r="CM36" s="80"/>
      <c r="CN36" s="80"/>
      <c r="CO36" s="80"/>
      <c r="CP36" s="80"/>
      <c r="CQ36" s="80"/>
      <c r="CR36" s="80"/>
      <c r="CS36" s="80"/>
      <c r="CT36" s="80"/>
      <c r="CU36" s="80"/>
      <c r="CV36" s="80"/>
      <c r="CW36" s="80"/>
      <c r="CX36" s="80"/>
      <c r="CY36" s="80"/>
      <c r="CZ36" s="80"/>
      <c r="DA36" s="80"/>
      <c r="DB36" s="80"/>
      <c r="DC36" s="80"/>
    </row>
    <row r="37" customFormat="false" ht="12.75" hidden="false" customHeight="false" outlineLevel="0" collapsed="false">
      <c r="A37" s="0" t="n">
        <v>27352</v>
      </c>
      <c r="B37" s="0" t="s">
        <v>64</v>
      </c>
      <c r="C37" s="82" t="n">
        <v>21500</v>
      </c>
      <c r="D37" s="83" t="n">
        <v>37196</v>
      </c>
      <c r="E37" s="83" t="n">
        <v>37560</v>
      </c>
      <c r="F37" s="0" t="s">
        <v>49</v>
      </c>
      <c r="G37" s="92"/>
      <c r="J37" s="85" t="n">
        <v>0.3</v>
      </c>
      <c r="K37" s="62" t="n">
        <f aca="false">ROUND((O37*31+P37*28+Q37*31+R37*30+S37*31+T37*30+U37*31+V37*31+W37*30+X37*31+Y37*30+Z37*31)*J37,0)</f>
        <v>1960800</v>
      </c>
      <c r="M37" s="86" t="n">
        <v>21500</v>
      </c>
      <c r="N37" s="86" t="n">
        <v>21500</v>
      </c>
      <c r="O37" s="87" t="n">
        <v>21500</v>
      </c>
      <c r="P37" s="86" t="n">
        <v>21500</v>
      </c>
      <c r="Q37" s="86" t="n">
        <v>21500</v>
      </c>
      <c r="R37" s="86" t="n">
        <v>21500</v>
      </c>
      <c r="S37" s="86" t="n">
        <v>21500</v>
      </c>
      <c r="T37" s="86" t="n">
        <v>21500</v>
      </c>
      <c r="U37" s="86" t="n">
        <v>21500</v>
      </c>
      <c r="V37" s="86" t="n">
        <v>21500</v>
      </c>
      <c r="W37" s="86" t="n">
        <v>21500</v>
      </c>
      <c r="X37" s="86" t="n">
        <v>21500</v>
      </c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1"/>
      <c r="BK37" s="80"/>
      <c r="BL37" s="80"/>
      <c r="BM37" s="80"/>
      <c r="BN37" s="80"/>
      <c r="BO37" s="80"/>
      <c r="BP37" s="80"/>
      <c r="BQ37" s="80"/>
      <c r="BR37" s="80"/>
      <c r="BS37" s="80"/>
      <c r="BT37" s="80"/>
      <c r="BU37" s="80"/>
      <c r="BV37" s="80"/>
      <c r="BW37" s="80"/>
      <c r="BX37" s="80"/>
      <c r="BY37" s="80"/>
      <c r="BZ37" s="80"/>
      <c r="CA37" s="80"/>
      <c r="CB37" s="80"/>
      <c r="CC37" s="80"/>
      <c r="CD37" s="80"/>
      <c r="CE37" s="80"/>
      <c r="CF37" s="80"/>
      <c r="CG37" s="80"/>
      <c r="CH37" s="80"/>
      <c r="CI37" s="80"/>
      <c r="CJ37" s="80"/>
      <c r="CK37" s="80"/>
      <c r="CL37" s="80"/>
      <c r="CM37" s="80"/>
      <c r="CN37" s="80"/>
      <c r="CO37" s="80"/>
      <c r="CP37" s="80"/>
      <c r="CQ37" s="80"/>
      <c r="CR37" s="80"/>
      <c r="CS37" s="80"/>
      <c r="CT37" s="80"/>
      <c r="CU37" s="80"/>
      <c r="CV37" s="80"/>
      <c r="CW37" s="80"/>
      <c r="CX37" s="80"/>
      <c r="CY37" s="80"/>
      <c r="CZ37" s="80"/>
      <c r="DA37" s="80"/>
      <c r="DB37" s="80"/>
      <c r="DC37" s="80"/>
    </row>
    <row r="38" customFormat="false" ht="12.75" hidden="false" customHeight="false" outlineLevel="0" collapsed="false">
      <c r="A38" s="92" t="n">
        <v>27504</v>
      </c>
      <c r="B38" s="0" t="s">
        <v>64</v>
      </c>
      <c r="C38" s="99" t="n">
        <v>35000</v>
      </c>
      <c r="D38" s="84" t="n">
        <v>37987</v>
      </c>
      <c r="E38" s="84" t="n">
        <v>38717</v>
      </c>
      <c r="F38" s="0" t="s">
        <v>49</v>
      </c>
      <c r="G38" s="92"/>
      <c r="J38" s="85" t="n">
        <v>0.5</v>
      </c>
      <c r="K38" s="62" t="n">
        <f aca="false">ROUND((O38*31+P38*28+Q38*31+R38*30+S38*31+T38*30+U38*31+V38*31+W38*30+X38*31+Y38*30+Z38*31)*J38,0)</f>
        <v>0</v>
      </c>
      <c r="M38" s="80"/>
      <c r="N38" s="80"/>
      <c r="O38" s="93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101" t="n">
        <v>35000</v>
      </c>
      <c r="AN38" s="101" t="n">
        <v>35000</v>
      </c>
      <c r="AO38" s="101" t="n">
        <v>35000</v>
      </c>
      <c r="AP38" s="101" t="n">
        <v>35000</v>
      </c>
      <c r="AQ38" s="101" t="n">
        <v>35000</v>
      </c>
      <c r="AR38" s="101" t="n">
        <v>35000</v>
      </c>
      <c r="AS38" s="101" t="n">
        <v>35000</v>
      </c>
      <c r="AT38" s="101" t="n">
        <v>35000</v>
      </c>
      <c r="AU38" s="101" t="n">
        <v>35000</v>
      </c>
      <c r="AV38" s="101" t="n">
        <v>35000</v>
      </c>
      <c r="AW38" s="101" t="n">
        <v>35000</v>
      </c>
      <c r="AX38" s="101" t="n">
        <v>35000</v>
      </c>
      <c r="AY38" s="101" t="n">
        <v>35000</v>
      </c>
      <c r="AZ38" s="101" t="n">
        <v>35000</v>
      </c>
      <c r="BA38" s="101" t="n">
        <v>35000</v>
      </c>
      <c r="BB38" s="101" t="n">
        <v>35000</v>
      </c>
      <c r="BC38" s="101" t="n">
        <v>35000</v>
      </c>
      <c r="BD38" s="101" t="n">
        <v>35000</v>
      </c>
      <c r="BE38" s="101" t="n">
        <v>35000</v>
      </c>
      <c r="BF38" s="101" t="n">
        <v>35000</v>
      </c>
      <c r="BG38" s="101" t="n">
        <v>35000</v>
      </c>
      <c r="BH38" s="101" t="n">
        <v>35000</v>
      </c>
      <c r="BI38" s="80"/>
      <c r="BJ38" s="81"/>
      <c r="BK38" s="80"/>
      <c r="BL38" s="80"/>
      <c r="BM38" s="80"/>
      <c r="BN38" s="80"/>
      <c r="BO38" s="80"/>
      <c r="BP38" s="80"/>
      <c r="BQ38" s="80"/>
      <c r="BR38" s="80"/>
      <c r="BS38" s="80"/>
      <c r="BT38" s="80"/>
      <c r="BU38" s="80"/>
      <c r="BV38" s="80"/>
      <c r="BW38" s="80"/>
      <c r="BX38" s="80"/>
      <c r="BY38" s="80"/>
      <c r="BZ38" s="80"/>
      <c r="CA38" s="80"/>
      <c r="CB38" s="80"/>
      <c r="CC38" s="80"/>
      <c r="CD38" s="80"/>
      <c r="CE38" s="80"/>
      <c r="CF38" s="80"/>
      <c r="CG38" s="80"/>
      <c r="CH38" s="80"/>
      <c r="CI38" s="80"/>
      <c r="CJ38" s="80"/>
      <c r="CK38" s="80"/>
      <c r="CL38" s="80"/>
      <c r="CM38" s="80"/>
      <c r="CN38" s="80"/>
      <c r="CO38" s="80"/>
      <c r="CP38" s="80"/>
      <c r="CQ38" s="80"/>
      <c r="CR38" s="80"/>
      <c r="CS38" s="80"/>
      <c r="CT38" s="80"/>
      <c r="CU38" s="80"/>
      <c r="CV38" s="80"/>
      <c r="CW38" s="80"/>
      <c r="CX38" s="80"/>
      <c r="CY38" s="80"/>
      <c r="CZ38" s="80"/>
      <c r="DA38" s="80"/>
      <c r="DB38" s="80"/>
      <c r="DC38" s="80"/>
    </row>
    <row r="39" customFormat="false" ht="12.75" hidden="false" customHeight="false" outlineLevel="0" collapsed="false">
      <c r="A39" s="0" t="n">
        <v>24670</v>
      </c>
      <c r="B39" s="0" t="s">
        <v>65</v>
      </c>
      <c r="C39" s="82" t="n">
        <v>10000</v>
      </c>
      <c r="D39" s="83" t="n">
        <v>35490</v>
      </c>
      <c r="E39" s="83" t="n">
        <v>39172</v>
      </c>
      <c r="F39" s="0" t="s">
        <v>47</v>
      </c>
      <c r="G39" s="84" t="n">
        <v>38807</v>
      </c>
      <c r="H39" s="82" t="n">
        <v>10000</v>
      </c>
      <c r="I39" s="82" t="n">
        <v>10000</v>
      </c>
      <c r="J39" s="85" t="n">
        <v>0.17</v>
      </c>
      <c r="K39" s="62" t="n">
        <f aca="false">ROUND((O39*31+P39*28+Q39*31+R39*30+S39*31+T39*30+U39*31+V39*31+W39*30+X39*31+Y39*30+Z39*31)*J39,0)</f>
        <v>620500</v>
      </c>
      <c r="L39" s="86" t="n">
        <v>10000</v>
      </c>
      <c r="M39" s="86" t="n">
        <v>10000</v>
      </c>
      <c r="N39" s="86" t="n">
        <v>10000</v>
      </c>
      <c r="O39" s="87" t="n">
        <v>10000</v>
      </c>
      <c r="P39" s="86" t="n">
        <v>10000</v>
      </c>
      <c r="Q39" s="86" t="n">
        <v>10000</v>
      </c>
      <c r="R39" s="86" t="n">
        <v>10000</v>
      </c>
      <c r="S39" s="86" t="n">
        <v>10000</v>
      </c>
      <c r="T39" s="86" t="n">
        <v>10000</v>
      </c>
      <c r="U39" s="86" t="n">
        <v>10000</v>
      </c>
      <c r="V39" s="86" t="n">
        <v>10000</v>
      </c>
      <c r="W39" s="86" t="n">
        <v>10000</v>
      </c>
      <c r="X39" s="86" t="n">
        <v>10000</v>
      </c>
      <c r="Y39" s="86" t="n">
        <v>10000</v>
      </c>
      <c r="Z39" s="86" t="n">
        <v>10000</v>
      </c>
      <c r="AA39" s="86" t="n">
        <v>10000</v>
      </c>
      <c r="AB39" s="86" t="n">
        <v>10000</v>
      </c>
      <c r="AC39" s="86" t="n">
        <v>10000</v>
      </c>
      <c r="AD39" s="86" t="n">
        <v>10000</v>
      </c>
      <c r="AE39" s="86" t="n">
        <v>10000</v>
      </c>
      <c r="AF39" s="86" t="n">
        <v>10000</v>
      </c>
      <c r="AG39" s="86" t="n">
        <v>10000</v>
      </c>
      <c r="AH39" s="86" t="n">
        <v>10000</v>
      </c>
      <c r="AI39" s="86" t="n">
        <v>10000</v>
      </c>
      <c r="AJ39" s="86" t="n">
        <v>10000</v>
      </c>
      <c r="AK39" s="86" t="n">
        <v>10000</v>
      </c>
      <c r="AL39" s="86" t="n">
        <v>10000</v>
      </c>
      <c r="AM39" s="86" t="n">
        <v>10000</v>
      </c>
      <c r="AN39" s="86" t="n">
        <v>10000</v>
      </c>
      <c r="AO39" s="86" t="n">
        <v>10000</v>
      </c>
      <c r="AP39" s="86" t="n">
        <v>10000</v>
      </c>
      <c r="AQ39" s="86" t="n">
        <v>10000</v>
      </c>
      <c r="AR39" s="86" t="n">
        <v>10000</v>
      </c>
      <c r="AS39" s="86" t="n">
        <v>10000</v>
      </c>
      <c r="AT39" s="86" t="n">
        <v>10000</v>
      </c>
      <c r="AU39" s="86" t="n">
        <v>10000</v>
      </c>
      <c r="AV39" s="86" t="n">
        <v>10000</v>
      </c>
      <c r="AW39" s="86" t="n">
        <v>10000</v>
      </c>
      <c r="AX39" s="86" t="n">
        <v>10000</v>
      </c>
      <c r="AY39" s="86" t="n">
        <v>10000</v>
      </c>
      <c r="AZ39" s="86" t="n">
        <v>10000</v>
      </c>
      <c r="BA39" s="86" t="n">
        <v>10000</v>
      </c>
      <c r="BB39" s="86" t="n">
        <v>10000</v>
      </c>
      <c r="BC39" s="86" t="n">
        <v>10000</v>
      </c>
      <c r="BD39" s="86" t="n">
        <v>10000</v>
      </c>
      <c r="BE39" s="86" t="n">
        <v>10000</v>
      </c>
      <c r="BF39" s="86" t="n">
        <v>10000</v>
      </c>
      <c r="BG39" s="86" t="n">
        <v>10000</v>
      </c>
      <c r="BH39" s="86" t="n">
        <v>10000</v>
      </c>
      <c r="BI39" s="80"/>
      <c r="BJ39" s="81"/>
      <c r="BK39" s="80"/>
      <c r="BL39" s="80"/>
      <c r="BM39" s="80"/>
      <c r="BN39" s="80"/>
      <c r="BO39" s="80"/>
      <c r="BP39" s="80"/>
      <c r="BQ39" s="80"/>
      <c r="BR39" s="80"/>
      <c r="BS39" s="80"/>
      <c r="BT39" s="80"/>
      <c r="BU39" s="80"/>
      <c r="BV39" s="80"/>
      <c r="BW39" s="80"/>
      <c r="BX39" s="80"/>
      <c r="BY39" s="80"/>
      <c r="BZ39" s="80"/>
      <c r="CA39" s="80"/>
      <c r="CB39" s="80"/>
      <c r="CC39" s="80"/>
      <c r="CD39" s="80"/>
      <c r="CE39" s="80"/>
      <c r="CF39" s="80"/>
      <c r="CG39" s="80"/>
      <c r="CH39" s="80"/>
      <c r="CI39" s="80"/>
      <c r="CJ39" s="80"/>
      <c r="CK39" s="80"/>
      <c r="CL39" s="80"/>
      <c r="CM39" s="80"/>
      <c r="CN39" s="80"/>
      <c r="CO39" s="80"/>
      <c r="CP39" s="80"/>
      <c r="CQ39" s="80"/>
      <c r="CR39" s="80"/>
      <c r="CS39" s="80"/>
      <c r="CT39" s="80"/>
      <c r="CU39" s="80"/>
      <c r="CV39" s="80"/>
      <c r="CW39" s="80"/>
      <c r="CX39" s="80"/>
      <c r="CY39" s="80"/>
      <c r="CZ39" s="80"/>
      <c r="DA39" s="80"/>
      <c r="DB39" s="80"/>
      <c r="DC39" s="80"/>
    </row>
    <row r="40" customFormat="false" ht="12.75" hidden="false" customHeight="false" outlineLevel="0" collapsed="false">
      <c r="A40" s="0" t="n">
        <v>8255</v>
      </c>
      <c r="B40" s="0" t="s">
        <v>66</v>
      </c>
      <c r="C40" s="82" t="n">
        <v>306000</v>
      </c>
      <c r="D40" s="83" t="n">
        <v>32782</v>
      </c>
      <c r="E40" s="83" t="n">
        <v>38656</v>
      </c>
      <c r="F40" s="0" t="s">
        <v>47</v>
      </c>
      <c r="G40" s="84" t="n">
        <v>38291</v>
      </c>
      <c r="H40" s="82" t="n">
        <v>306000</v>
      </c>
      <c r="I40" s="82" t="n">
        <v>306000</v>
      </c>
      <c r="J40" s="85" t="n">
        <v>0.4335</v>
      </c>
      <c r="K40" s="62" t="n">
        <f aca="false">ROUND((O40*31+P40*28+Q40*31+R40*30+S40*31+T40*30+U40*31+V40*31+W40*30+X40*31+Y40*30+Z40*31)*J40,0)</f>
        <v>48417615</v>
      </c>
      <c r="L40" s="82" t="n">
        <v>306000</v>
      </c>
      <c r="M40" s="86" t="n">
        <v>306000</v>
      </c>
      <c r="N40" s="86" t="n">
        <v>306000</v>
      </c>
      <c r="O40" s="87" t="n">
        <v>306000</v>
      </c>
      <c r="P40" s="86" t="n">
        <v>306000</v>
      </c>
      <c r="Q40" s="86" t="n">
        <v>306000</v>
      </c>
      <c r="R40" s="86" t="n">
        <v>306000</v>
      </c>
      <c r="S40" s="86" t="n">
        <v>306000</v>
      </c>
      <c r="T40" s="86" t="n">
        <v>306000</v>
      </c>
      <c r="U40" s="86" t="n">
        <v>306000</v>
      </c>
      <c r="V40" s="86" t="n">
        <v>306000</v>
      </c>
      <c r="W40" s="86" t="n">
        <v>306000</v>
      </c>
      <c r="X40" s="86" t="n">
        <v>306000</v>
      </c>
      <c r="Y40" s="86" t="n">
        <v>306000</v>
      </c>
      <c r="Z40" s="86" t="n">
        <v>306000</v>
      </c>
      <c r="AA40" s="86" t="n">
        <v>306000</v>
      </c>
      <c r="AB40" s="86" t="n">
        <v>306000</v>
      </c>
      <c r="AC40" s="86" t="n">
        <v>306000</v>
      </c>
      <c r="AD40" s="86" t="n">
        <v>306000</v>
      </c>
      <c r="AE40" s="86" t="n">
        <v>306000</v>
      </c>
      <c r="AF40" s="86" t="n">
        <v>306000</v>
      </c>
      <c r="AG40" s="86" t="n">
        <v>306000</v>
      </c>
      <c r="AH40" s="86" t="n">
        <v>306000</v>
      </c>
      <c r="AI40" s="86" t="n">
        <v>306000</v>
      </c>
      <c r="AJ40" s="86" t="n">
        <v>306000</v>
      </c>
      <c r="AK40" s="86" t="n">
        <v>306000</v>
      </c>
      <c r="AL40" s="86" t="n">
        <v>306000</v>
      </c>
      <c r="AM40" s="86" t="n">
        <v>306000</v>
      </c>
      <c r="AN40" s="86" t="n">
        <v>306000</v>
      </c>
      <c r="AO40" s="86" t="n">
        <v>306000</v>
      </c>
      <c r="AP40" s="86" t="n">
        <v>306000</v>
      </c>
      <c r="AQ40" s="86" t="n">
        <v>306000</v>
      </c>
      <c r="AR40" s="86" t="n">
        <v>306000</v>
      </c>
      <c r="AS40" s="86" t="n">
        <v>306000</v>
      </c>
      <c r="AT40" s="86" t="n">
        <v>306000</v>
      </c>
      <c r="AU40" s="86" t="n">
        <v>306000</v>
      </c>
      <c r="AV40" s="86" t="n">
        <v>306000</v>
      </c>
      <c r="AW40" s="86" t="n">
        <v>306000</v>
      </c>
      <c r="AX40" s="86" t="n">
        <v>306000</v>
      </c>
      <c r="AY40" s="86" t="n">
        <v>306000</v>
      </c>
      <c r="AZ40" s="86" t="n">
        <v>306000</v>
      </c>
      <c r="BA40" s="86" t="n">
        <v>306000</v>
      </c>
      <c r="BB40" s="86" t="n">
        <v>306000</v>
      </c>
      <c r="BC40" s="86" t="n">
        <v>306000</v>
      </c>
      <c r="BD40" s="86" t="n">
        <v>306000</v>
      </c>
      <c r="BE40" s="86" t="n">
        <v>306000</v>
      </c>
      <c r="BF40" s="86" t="n">
        <v>306000</v>
      </c>
      <c r="BG40" s="86" t="n">
        <v>306000</v>
      </c>
      <c r="BH40" s="86" t="n">
        <v>306000</v>
      </c>
      <c r="BI40" s="80"/>
      <c r="BJ40" s="81"/>
      <c r="BK40" s="80"/>
      <c r="BL40" s="80"/>
      <c r="BM40" s="80"/>
      <c r="BN40" s="80"/>
      <c r="BO40" s="80"/>
      <c r="BP40" s="80"/>
      <c r="BQ40" s="80"/>
      <c r="BR40" s="80"/>
      <c r="BS40" s="80"/>
      <c r="BT40" s="80"/>
      <c r="BU40" s="80"/>
      <c r="BV40" s="80"/>
      <c r="BW40" s="80"/>
      <c r="BX40" s="80"/>
      <c r="BY40" s="80"/>
      <c r="BZ40" s="80"/>
      <c r="CA40" s="80"/>
      <c r="CB40" s="80"/>
      <c r="CC40" s="80"/>
      <c r="CD40" s="80"/>
      <c r="CE40" s="80"/>
      <c r="CF40" s="80"/>
      <c r="CG40" s="80"/>
      <c r="CH40" s="80"/>
      <c r="CI40" s="80"/>
      <c r="CJ40" s="80"/>
      <c r="CK40" s="80"/>
      <c r="CL40" s="80"/>
      <c r="CM40" s="80"/>
      <c r="CN40" s="80"/>
      <c r="CO40" s="80"/>
      <c r="CP40" s="80"/>
      <c r="CQ40" s="80"/>
      <c r="CR40" s="80"/>
      <c r="CS40" s="80"/>
      <c r="CT40" s="80"/>
      <c r="CU40" s="80"/>
      <c r="CV40" s="80"/>
      <c r="CW40" s="80"/>
      <c r="CX40" s="80"/>
      <c r="CY40" s="80"/>
      <c r="CZ40" s="80"/>
      <c r="DA40" s="80"/>
      <c r="DB40" s="80"/>
      <c r="DC40" s="80"/>
    </row>
    <row r="41" customFormat="false" ht="12.75" hidden="false" customHeight="false" outlineLevel="0" collapsed="false">
      <c r="A41" s="0" t="n">
        <v>26719</v>
      </c>
      <c r="B41" s="0" t="s">
        <v>67</v>
      </c>
      <c r="C41" s="82" t="n">
        <v>25000</v>
      </c>
      <c r="D41" s="83" t="n">
        <v>36647</v>
      </c>
      <c r="E41" s="83" t="n">
        <v>38472</v>
      </c>
      <c r="F41" s="0" t="s">
        <v>49</v>
      </c>
      <c r="G41" s="84"/>
      <c r="H41" s="82" t="n">
        <v>25000</v>
      </c>
      <c r="I41" s="82" t="n">
        <v>25000</v>
      </c>
      <c r="J41" s="85" t="n">
        <v>0.205</v>
      </c>
      <c r="K41" s="62" t="n">
        <f aca="false">ROUND((O41*31+P41*28+Q41*31+R41*30+S41*31+T41*30+U41*31+V41*31+W41*30+X41*31+Y41*30+Z41*31)*J41,0)</f>
        <v>1870625</v>
      </c>
      <c r="L41" s="86" t="n">
        <v>25000</v>
      </c>
      <c r="M41" s="86" t="n">
        <v>25000</v>
      </c>
      <c r="N41" s="86" t="n">
        <v>25000</v>
      </c>
      <c r="O41" s="87" t="n">
        <v>25000</v>
      </c>
      <c r="P41" s="86" t="n">
        <v>25000</v>
      </c>
      <c r="Q41" s="86" t="n">
        <v>25000</v>
      </c>
      <c r="R41" s="86" t="n">
        <v>25000</v>
      </c>
      <c r="S41" s="86" t="n">
        <v>25000</v>
      </c>
      <c r="T41" s="86" t="n">
        <v>25000</v>
      </c>
      <c r="U41" s="86" t="n">
        <v>25000</v>
      </c>
      <c r="V41" s="86" t="n">
        <v>25000</v>
      </c>
      <c r="W41" s="86" t="n">
        <v>25000</v>
      </c>
      <c r="X41" s="86" t="n">
        <v>25000</v>
      </c>
      <c r="Y41" s="86" t="n">
        <v>25000</v>
      </c>
      <c r="Z41" s="86" t="n">
        <v>25000</v>
      </c>
      <c r="AA41" s="86" t="n">
        <v>25000</v>
      </c>
      <c r="AB41" s="86" t="n">
        <v>25000</v>
      </c>
      <c r="AC41" s="86" t="n">
        <v>25000</v>
      </c>
      <c r="AD41" s="86" t="n">
        <v>25000</v>
      </c>
      <c r="AE41" s="86" t="n">
        <v>25000</v>
      </c>
      <c r="AF41" s="86" t="n">
        <v>25000</v>
      </c>
      <c r="AG41" s="86" t="n">
        <v>25000</v>
      </c>
      <c r="AH41" s="86" t="n">
        <v>25000</v>
      </c>
      <c r="AI41" s="86" t="n">
        <v>25000</v>
      </c>
      <c r="AJ41" s="86" t="n">
        <v>25000</v>
      </c>
      <c r="AK41" s="86" t="n">
        <v>25000</v>
      </c>
      <c r="AL41" s="86" t="n">
        <v>25000</v>
      </c>
      <c r="AM41" s="86" t="n">
        <v>25000</v>
      </c>
      <c r="AN41" s="86" t="n">
        <v>25000</v>
      </c>
      <c r="AO41" s="86" t="n">
        <v>25000</v>
      </c>
      <c r="AP41" s="86" t="n">
        <v>25000</v>
      </c>
      <c r="AQ41" s="86" t="n">
        <v>25000</v>
      </c>
      <c r="AR41" s="86" t="n">
        <v>25000</v>
      </c>
      <c r="AS41" s="86" t="n">
        <v>25000</v>
      </c>
      <c r="AT41" s="86" t="n">
        <v>25000</v>
      </c>
      <c r="AU41" s="86" t="n">
        <v>25000</v>
      </c>
      <c r="AV41" s="86" t="n">
        <v>25000</v>
      </c>
      <c r="AW41" s="86" t="n">
        <v>25000</v>
      </c>
      <c r="AX41" s="86" t="n">
        <v>25000</v>
      </c>
      <c r="AY41" s="86" t="n">
        <v>25000</v>
      </c>
      <c r="AZ41" s="86" t="n">
        <v>25000</v>
      </c>
      <c r="BA41" s="86" t="n">
        <v>25000</v>
      </c>
      <c r="BB41" s="86" t="n">
        <v>25000</v>
      </c>
      <c r="BC41" s="80"/>
      <c r="BD41" s="80"/>
      <c r="BE41" s="80"/>
      <c r="BF41" s="80"/>
      <c r="BG41" s="80"/>
      <c r="BH41" s="80"/>
      <c r="BI41" s="86" t="n">
        <v>14000</v>
      </c>
      <c r="BJ41" s="94" t="n">
        <v>14000</v>
      </c>
      <c r="BK41" s="80"/>
      <c r="BL41" s="80"/>
      <c r="BM41" s="80"/>
      <c r="BN41" s="80"/>
      <c r="BO41" s="80"/>
      <c r="BP41" s="80"/>
      <c r="BQ41" s="80"/>
      <c r="BR41" s="80"/>
      <c r="BS41" s="80"/>
      <c r="BT41" s="80"/>
      <c r="BU41" s="80"/>
      <c r="BV41" s="80"/>
      <c r="BW41" s="80"/>
      <c r="BX41" s="80"/>
      <c r="BY41" s="80"/>
      <c r="BZ41" s="80"/>
      <c r="CA41" s="80"/>
      <c r="CB41" s="80"/>
      <c r="CC41" s="80"/>
      <c r="CD41" s="80"/>
      <c r="CE41" s="80"/>
      <c r="CF41" s="80"/>
      <c r="CG41" s="80"/>
      <c r="CH41" s="80"/>
      <c r="CI41" s="80"/>
      <c r="CJ41" s="80"/>
      <c r="CK41" s="80"/>
      <c r="CL41" s="80"/>
      <c r="CM41" s="80"/>
      <c r="CN41" s="80"/>
      <c r="CO41" s="80"/>
      <c r="CP41" s="80"/>
      <c r="CQ41" s="80"/>
      <c r="CR41" s="80"/>
      <c r="CS41" s="80"/>
      <c r="CT41" s="80"/>
      <c r="CU41" s="80"/>
      <c r="CV41" s="80"/>
      <c r="CW41" s="80"/>
      <c r="CX41" s="80"/>
      <c r="CY41" s="80"/>
      <c r="CZ41" s="80"/>
      <c r="DA41" s="80"/>
      <c r="DB41" s="80"/>
      <c r="DC41" s="80"/>
    </row>
    <row r="42" customFormat="false" ht="12.75" hidden="false" customHeight="false" outlineLevel="0" collapsed="false">
      <c r="A42" s="0" t="n">
        <v>27252</v>
      </c>
      <c r="B42" s="0" t="s">
        <v>68</v>
      </c>
      <c r="C42" s="82" t="n">
        <v>14000</v>
      </c>
      <c r="D42" s="83" t="n">
        <v>36831</v>
      </c>
      <c r="E42" s="83" t="n">
        <v>40482</v>
      </c>
      <c r="F42" s="0" t="s">
        <v>49</v>
      </c>
      <c r="G42" s="92"/>
      <c r="H42" s="82"/>
      <c r="I42" s="82"/>
      <c r="J42" s="85" t="n">
        <v>0.15</v>
      </c>
      <c r="K42" s="62" t="n">
        <f aca="false">ROUND((O42*31+P42*28+Q42*31+R42*30+S42*31+T42*30+U42*31+V42*31+W42*30+X42*31+Y42*30+Z42*31)*J42,0)</f>
        <v>317100</v>
      </c>
      <c r="L42" s="82"/>
      <c r="M42" s="86" t="n">
        <v>14000</v>
      </c>
      <c r="N42" s="86" t="n">
        <v>14000</v>
      </c>
      <c r="O42" s="87" t="n">
        <v>14000</v>
      </c>
      <c r="P42" s="86" t="n">
        <v>14000</v>
      </c>
      <c r="Q42" s="86" t="n">
        <v>14000</v>
      </c>
      <c r="R42" s="86"/>
      <c r="S42" s="86"/>
      <c r="T42" s="86"/>
      <c r="U42" s="86"/>
      <c r="V42" s="86"/>
      <c r="W42" s="86"/>
      <c r="X42" s="86"/>
      <c r="Y42" s="86" t="n">
        <v>14000</v>
      </c>
      <c r="Z42" s="86" t="n">
        <v>14000</v>
      </c>
      <c r="AA42" s="86" t="n">
        <v>14000</v>
      </c>
      <c r="AB42" s="86" t="n">
        <v>14000</v>
      </c>
      <c r="AC42" s="86" t="n">
        <v>14000</v>
      </c>
      <c r="AD42" s="86"/>
      <c r="AE42" s="86"/>
      <c r="AF42" s="86"/>
      <c r="AG42" s="86"/>
      <c r="AH42" s="86"/>
      <c r="AI42" s="86"/>
      <c r="AJ42" s="86"/>
      <c r="AK42" s="86" t="n">
        <v>14000</v>
      </c>
      <c r="AL42" s="86" t="n">
        <v>14000</v>
      </c>
      <c r="AM42" s="86" t="n">
        <v>14000</v>
      </c>
      <c r="AN42" s="86" t="n">
        <v>14000</v>
      </c>
      <c r="AO42" s="86" t="n">
        <v>14000</v>
      </c>
      <c r="AP42" s="86"/>
      <c r="AQ42" s="86"/>
      <c r="AR42" s="86"/>
      <c r="AS42" s="86"/>
      <c r="AT42" s="86"/>
      <c r="AU42" s="86"/>
      <c r="AV42" s="86"/>
      <c r="AW42" s="86" t="n">
        <v>14000</v>
      </c>
      <c r="AX42" s="86" t="n">
        <v>14000</v>
      </c>
      <c r="AY42" s="86" t="n">
        <v>14000</v>
      </c>
      <c r="AZ42" s="86" t="n">
        <v>14000</v>
      </c>
      <c r="BA42" s="86" t="n">
        <v>14000</v>
      </c>
      <c r="BB42" s="86"/>
      <c r="BC42" s="86"/>
      <c r="BD42" s="86"/>
      <c r="BE42" s="86"/>
      <c r="BF42" s="86"/>
      <c r="BG42" s="86"/>
      <c r="BH42" s="86"/>
      <c r="BI42" s="80"/>
      <c r="BJ42" s="81"/>
      <c r="BK42" s="80"/>
      <c r="BL42" s="80"/>
      <c r="BM42" s="80"/>
      <c r="BN42" s="80"/>
      <c r="BO42" s="80"/>
      <c r="BP42" s="80"/>
      <c r="BQ42" s="80"/>
      <c r="BR42" s="80"/>
      <c r="BS42" s="80"/>
      <c r="BT42" s="80"/>
      <c r="BU42" s="80"/>
      <c r="BV42" s="80"/>
      <c r="BW42" s="80"/>
      <c r="BX42" s="80"/>
      <c r="BY42" s="80"/>
      <c r="BZ42" s="80"/>
      <c r="CA42" s="80"/>
      <c r="CB42" s="80"/>
      <c r="CC42" s="80"/>
      <c r="CD42" s="80"/>
      <c r="CE42" s="80"/>
      <c r="CF42" s="80"/>
      <c r="CG42" s="80"/>
      <c r="CH42" s="80"/>
      <c r="CI42" s="80"/>
      <c r="CJ42" s="80"/>
      <c r="CK42" s="80"/>
      <c r="CL42" s="80"/>
      <c r="CM42" s="80"/>
      <c r="CN42" s="80"/>
      <c r="CO42" s="80"/>
      <c r="CP42" s="80"/>
      <c r="CQ42" s="80"/>
      <c r="CR42" s="80"/>
      <c r="CS42" s="80"/>
      <c r="CT42" s="80"/>
      <c r="CU42" s="80"/>
      <c r="CV42" s="80"/>
      <c r="CW42" s="80"/>
      <c r="CX42" s="80"/>
      <c r="CY42" s="80"/>
      <c r="CZ42" s="80"/>
      <c r="DA42" s="80"/>
      <c r="DB42" s="80"/>
      <c r="DC42" s="80"/>
    </row>
    <row r="43" customFormat="false" ht="12.75" hidden="false" customHeight="false" outlineLevel="0" collapsed="false">
      <c r="A43" s="0" t="n">
        <v>25924</v>
      </c>
      <c r="B43" s="0" t="s">
        <v>69</v>
      </c>
      <c r="C43" s="82" t="n">
        <v>20000</v>
      </c>
      <c r="D43" s="83" t="n">
        <v>35855</v>
      </c>
      <c r="E43" s="83" t="n">
        <v>39141</v>
      </c>
      <c r="F43" s="0" t="s">
        <v>47</v>
      </c>
      <c r="G43" s="84" t="n">
        <v>38776</v>
      </c>
      <c r="H43" s="82" t="n">
        <v>20000</v>
      </c>
      <c r="I43" s="82" t="n">
        <v>20000</v>
      </c>
      <c r="J43" s="85" t="n">
        <v>0.3292</v>
      </c>
      <c r="K43" s="62" t="n">
        <f aca="false">ROUND((O43*31+P43*28+Q43*31+R43*30+S43*31+T43*30+U43*31+V43*31+W43*30+X43*31+Y43*30+Z43*31)*J43,0)</f>
        <v>2403160</v>
      </c>
      <c r="L43" s="86" t="n">
        <v>20000</v>
      </c>
      <c r="M43" s="86" t="n">
        <v>20000</v>
      </c>
      <c r="N43" s="86" t="n">
        <v>20000</v>
      </c>
      <c r="O43" s="87" t="n">
        <v>20000</v>
      </c>
      <c r="P43" s="86" t="n">
        <v>20000</v>
      </c>
      <c r="Q43" s="86" t="n">
        <v>20000</v>
      </c>
      <c r="R43" s="86" t="n">
        <v>20000</v>
      </c>
      <c r="S43" s="86" t="n">
        <v>20000</v>
      </c>
      <c r="T43" s="86" t="n">
        <v>20000</v>
      </c>
      <c r="U43" s="86" t="n">
        <v>20000</v>
      </c>
      <c r="V43" s="86" t="n">
        <v>20000</v>
      </c>
      <c r="W43" s="86" t="n">
        <v>20000</v>
      </c>
      <c r="X43" s="86" t="n">
        <v>20000</v>
      </c>
      <c r="Y43" s="86" t="n">
        <v>20000</v>
      </c>
      <c r="Z43" s="86" t="n">
        <v>20000</v>
      </c>
      <c r="AA43" s="86" t="n">
        <v>20000</v>
      </c>
      <c r="AB43" s="86" t="n">
        <v>20000</v>
      </c>
      <c r="AC43" s="86" t="n">
        <v>20000</v>
      </c>
      <c r="AD43" s="86" t="n">
        <v>20000</v>
      </c>
      <c r="AE43" s="86" t="n">
        <v>20000</v>
      </c>
      <c r="AF43" s="86" t="n">
        <v>20000</v>
      </c>
      <c r="AG43" s="86" t="n">
        <v>20000</v>
      </c>
      <c r="AH43" s="86" t="n">
        <v>20000</v>
      </c>
      <c r="AI43" s="86" t="n">
        <v>20000</v>
      </c>
      <c r="AJ43" s="86" t="n">
        <v>20000</v>
      </c>
      <c r="AK43" s="86" t="n">
        <v>20000</v>
      </c>
      <c r="AL43" s="86" t="n">
        <v>20000</v>
      </c>
      <c r="AM43" s="86" t="n">
        <v>20000</v>
      </c>
      <c r="AN43" s="86" t="n">
        <v>20000</v>
      </c>
      <c r="AO43" s="86" t="n">
        <v>20000</v>
      </c>
      <c r="AP43" s="86" t="n">
        <v>20000</v>
      </c>
      <c r="AQ43" s="86" t="n">
        <v>20000</v>
      </c>
      <c r="AR43" s="86" t="n">
        <v>20000</v>
      </c>
      <c r="AS43" s="86" t="n">
        <v>20000</v>
      </c>
      <c r="AT43" s="86" t="n">
        <v>20000</v>
      </c>
      <c r="AU43" s="86" t="n">
        <v>20000</v>
      </c>
      <c r="AV43" s="86" t="n">
        <v>20000</v>
      </c>
      <c r="AW43" s="86" t="n">
        <v>20000</v>
      </c>
      <c r="AX43" s="86" t="n">
        <v>20000</v>
      </c>
      <c r="AY43" s="86" t="n">
        <v>20000</v>
      </c>
      <c r="AZ43" s="86" t="n">
        <v>20000</v>
      </c>
      <c r="BA43" s="86" t="n">
        <v>20000</v>
      </c>
      <c r="BB43" s="86" t="n">
        <v>20000</v>
      </c>
      <c r="BC43" s="86" t="n">
        <v>20000</v>
      </c>
      <c r="BD43" s="86" t="n">
        <v>20000</v>
      </c>
      <c r="BE43" s="86" t="n">
        <v>20000</v>
      </c>
      <c r="BF43" s="86" t="n">
        <v>20000</v>
      </c>
      <c r="BG43" s="86" t="n">
        <v>20000</v>
      </c>
      <c r="BH43" s="86" t="n">
        <v>20000</v>
      </c>
      <c r="BI43" s="101" t="n">
        <v>35000</v>
      </c>
      <c r="BJ43" s="102" t="n">
        <v>35000</v>
      </c>
      <c r="BK43" s="80"/>
      <c r="BL43" s="80"/>
      <c r="BM43" s="80"/>
      <c r="BN43" s="80"/>
      <c r="BO43" s="80"/>
      <c r="BP43" s="80"/>
      <c r="BQ43" s="80"/>
      <c r="BR43" s="80"/>
      <c r="BS43" s="80"/>
      <c r="BT43" s="80"/>
      <c r="BU43" s="80"/>
      <c r="BV43" s="80"/>
      <c r="BW43" s="80"/>
      <c r="BX43" s="80"/>
      <c r="BY43" s="80"/>
      <c r="BZ43" s="80"/>
      <c r="CA43" s="80"/>
      <c r="CB43" s="80"/>
      <c r="CC43" s="80"/>
      <c r="CD43" s="80"/>
      <c r="CE43" s="80"/>
      <c r="CF43" s="80"/>
      <c r="CG43" s="80"/>
      <c r="CH43" s="80"/>
      <c r="CI43" s="80"/>
      <c r="CJ43" s="80"/>
      <c r="CK43" s="80"/>
      <c r="CL43" s="80"/>
      <c r="CM43" s="80"/>
      <c r="CN43" s="80"/>
      <c r="CO43" s="80"/>
      <c r="CP43" s="80"/>
      <c r="CQ43" s="80"/>
      <c r="CR43" s="80"/>
      <c r="CS43" s="80"/>
      <c r="CT43" s="80"/>
      <c r="CU43" s="80"/>
      <c r="CV43" s="80"/>
      <c r="CW43" s="80"/>
      <c r="CX43" s="80"/>
      <c r="CY43" s="80"/>
      <c r="CZ43" s="80"/>
      <c r="DA43" s="80"/>
      <c r="DB43" s="80"/>
      <c r="DC43" s="80"/>
    </row>
    <row r="44" customFormat="false" ht="12.75" hidden="false" customHeight="false" outlineLevel="0" collapsed="false">
      <c r="A44" s="0" t="n">
        <v>26960</v>
      </c>
      <c r="B44" s="0" t="s">
        <v>70</v>
      </c>
      <c r="C44" s="82" t="n">
        <v>20000</v>
      </c>
      <c r="D44" s="83" t="n">
        <v>36617</v>
      </c>
      <c r="E44" s="83" t="n">
        <v>38077</v>
      </c>
      <c r="F44" s="0" t="s">
        <v>47</v>
      </c>
      <c r="G44" s="84" t="n">
        <v>37711</v>
      </c>
      <c r="H44" s="82" t="n">
        <v>20000</v>
      </c>
      <c r="I44" s="82" t="n">
        <v>20000</v>
      </c>
      <c r="J44" s="85" t="n">
        <v>0.19</v>
      </c>
      <c r="K44" s="62" t="n">
        <f aca="false">ROUND((O44*31+P44*28+Q44*31+R44*30+S44*31+T44*30+U44*31+V44*31+W44*30+X44*31+Y44*30+Z44*31)*J44,0)</f>
        <v>1387000</v>
      </c>
      <c r="L44" s="86" t="n">
        <v>20000</v>
      </c>
      <c r="M44" s="86" t="n">
        <v>20000</v>
      </c>
      <c r="N44" s="86" t="n">
        <v>20000</v>
      </c>
      <c r="O44" s="87" t="n">
        <v>20000</v>
      </c>
      <c r="P44" s="86" t="n">
        <v>20000</v>
      </c>
      <c r="Q44" s="86" t="n">
        <v>20000</v>
      </c>
      <c r="R44" s="86" t="n">
        <v>20000</v>
      </c>
      <c r="S44" s="86" t="n">
        <v>20000</v>
      </c>
      <c r="T44" s="86" t="n">
        <v>20000</v>
      </c>
      <c r="U44" s="86" t="n">
        <v>20000</v>
      </c>
      <c r="V44" s="86" t="n">
        <v>20000</v>
      </c>
      <c r="W44" s="86" t="n">
        <v>20000</v>
      </c>
      <c r="X44" s="86" t="n">
        <v>20000</v>
      </c>
      <c r="Y44" s="86" t="n">
        <v>20000</v>
      </c>
      <c r="Z44" s="86" t="n">
        <v>20000</v>
      </c>
      <c r="AA44" s="86" t="n">
        <v>20000</v>
      </c>
      <c r="AB44" s="86" t="n">
        <v>20000</v>
      </c>
      <c r="AC44" s="86" t="n">
        <v>20000</v>
      </c>
      <c r="AD44" s="86" t="n">
        <v>20000</v>
      </c>
      <c r="AE44" s="86" t="n">
        <v>20000</v>
      </c>
      <c r="AF44" s="86" t="n">
        <v>20000</v>
      </c>
      <c r="AG44" s="86" t="n">
        <v>20000</v>
      </c>
      <c r="AH44" s="86" t="n">
        <v>20000</v>
      </c>
      <c r="AI44" s="86" t="n">
        <v>20000</v>
      </c>
      <c r="AJ44" s="86" t="n">
        <v>20000</v>
      </c>
      <c r="AK44" s="86" t="n">
        <v>20000</v>
      </c>
      <c r="AL44" s="86" t="n">
        <v>20000</v>
      </c>
      <c r="AM44" s="86" t="n">
        <v>20000</v>
      </c>
      <c r="AN44" s="86" t="n">
        <v>20000</v>
      </c>
      <c r="AO44" s="86" t="n">
        <v>20000</v>
      </c>
      <c r="AP44" s="91" t="n">
        <v>20000</v>
      </c>
      <c r="AQ44" s="91" t="n">
        <v>20000</v>
      </c>
      <c r="AR44" s="91" t="n">
        <v>20000</v>
      </c>
      <c r="AS44" s="91" t="n">
        <v>20000</v>
      </c>
      <c r="AT44" s="91" t="n">
        <v>20000</v>
      </c>
      <c r="AU44" s="91" t="n">
        <v>20000</v>
      </c>
      <c r="AV44" s="91" t="n">
        <v>20000</v>
      </c>
      <c r="AW44" s="91" t="n">
        <v>20000</v>
      </c>
      <c r="AX44" s="91" t="n">
        <v>20000</v>
      </c>
      <c r="AY44" s="91" t="n">
        <v>20000</v>
      </c>
      <c r="AZ44" s="91" t="n">
        <v>20000</v>
      </c>
      <c r="BA44" s="91" t="n">
        <v>20000</v>
      </c>
      <c r="BB44" s="91" t="n">
        <v>20000</v>
      </c>
      <c r="BC44" s="91" t="n">
        <v>20000</v>
      </c>
      <c r="BD44" s="91" t="n">
        <v>20000</v>
      </c>
      <c r="BE44" s="91" t="n">
        <v>20000</v>
      </c>
      <c r="BF44" s="91" t="n">
        <v>20000</v>
      </c>
      <c r="BG44" s="91" t="n">
        <v>20000</v>
      </c>
      <c r="BH44" s="91" t="n">
        <v>20000</v>
      </c>
      <c r="BI44" s="86" t="n">
        <v>20000</v>
      </c>
      <c r="BJ44" s="94" t="n">
        <v>20000</v>
      </c>
      <c r="BK44" s="86" t="n">
        <v>20000</v>
      </c>
      <c r="BL44" s="86" t="n">
        <v>20000</v>
      </c>
      <c r="BM44" s="86" t="n">
        <v>20000</v>
      </c>
      <c r="BN44" s="86" t="n">
        <v>20000</v>
      </c>
      <c r="BO44" s="86" t="n">
        <v>20000</v>
      </c>
      <c r="BP44" s="86" t="n">
        <v>20000</v>
      </c>
      <c r="BQ44" s="86" t="n">
        <v>20000</v>
      </c>
      <c r="BR44" s="86" t="n">
        <v>20000</v>
      </c>
      <c r="BS44" s="86" t="n">
        <v>20000</v>
      </c>
      <c r="BT44" s="86" t="n">
        <v>20000</v>
      </c>
      <c r="BU44" s="86" t="n">
        <v>20000</v>
      </c>
      <c r="BV44" s="86" t="n">
        <v>20000</v>
      </c>
      <c r="BW44" s="80"/>
      <c r="BX44" s="80"/>
      <c r="BY44" s="80"/>
      <c r="BZ44" s="80"/>
      <c r="CA44" s="80"/>
      <c r="CB44" s="80"/>
      <c r="CC44" s="80"/>
      <c r="CD44" s="80"/>
      <c r="CE44" s="80"/>
      <c r="CF44" s="80"/>
      <c r="CG44" s="80"/>
      <c r="CH44" s="80"/>
      <c r="CI44" s="80"/>
      <c r="CJ44" s="80"/>
      <c r="CK44" s="80"/>
      <c r="CL44" s="80"/>
      <c r="CM44" s="80"/>
      <c r="CN44" s="80"/>
      <c r="CO44" s="80"/>
      <c r="CP44" s="80"/>
      <c r="CQ44" s="80"/>
      <c r="CR44" s="80"/>
      <c r="CS44" s="80"/>
      <c r="CT44" s="80"/>
      <c r="CU44" s="80"/>
      <c r="CV44" s="80"/>
      <c r="CW44" s="80"/>
      <c r="CX44" s="80"/>
      <c r="CY44" s="80"/>
      <c r="CZ44" s="80"/>
      <c r="DA44" s="80"/>
      <c r="DB44" s="80"/>
      <c r="DC44" s="80"/>
    </row>
    <row r="45" customFormat="false" ht="12.75" hidden="false" customHeight="false" outlineLevel="0" collapsed="false">
      <c r="A45" s="92"/>
      <c r="B45" s="0" t="s">
        <v>71</v>
      </c>
      <c r="C45" s="99" t="n">
        <v>3400</v>
      </c>
      <c r="D45" s="84"/>
      <c r="E45" s="84"/>
      <c r="F45" s="84"/>
      <c r="G45" s="84"/>
      <c r="H45" s="103" t="n">
        <v>3400</v>
      </c>
      <c r="I45" s="103" t="n">
        <v>3400</v>
      </c>
      <c r="J45" s="96"/>
      <c r="K45" s="104"/>
      <c r="L45" s="101" t="n">
        <v>3400</v>
      </c>
      <c r="M45" s="101" t="n">
        <v>3400</v>
      </c>
      <c r="N45" s="101" t="n">
        <v>3400</v>
      </c>
      <c r="O45" s="105" t="n">
        <v>3400</v>
      </c>
      <c r="P45" s="101" t="n">
        <v>3400</v>
      </c>
      <c r="Q45" s="101" t="n">
        <v>3400</v>
      </c>
      <c r="R45" s="101" t="n">
        <v>3400</v>
      </c>
      <c r="S45" s="101" t="n">
        <v>3400</v>
      </c>
      <c r="T45" s="101" t="n">
        <v>3400</v>
      </c>
      <c r="U45" s="101" t="n">
        <v>3400</v>
      </c>
      <c r="V45" s="101" t="n">
        <v>3400</v>
      </c>
      <c r="W45" s="101" t="n">
        <v>3400</v>
      </c>
      <c r="X45" s="101" t="n">
        <v>3400</v>
      </c>
      <c r="Y45" s="101" t="n">
        <v>3400</v>
      </c>
      <c r="Z45" s="101" t="n">
        <v>3400</v>
      </c>
      <c r="AA45" s="101" t="n">
        <v>3400</v>
      </c>
      <c r="AB45" s="101" t="n">
        <v>3400</v>
      </c>
      <c r="AC45" s="101" t="n">
        <v>3400</v>
      </c>
      <c r="AD45" s="101" t="n">
        <v>3400</v>
      </c>
      <c r="AE45" s="101" t="n">
        <v>3400</v>
      </c>
      <c r="AF45" s="101" t="n">
        <v>3400</v>
      </c>
      <c r="AG45" s="101" t="n">
        <v>3400</v>
      </c>
      <c r="AH45" s="101" t="n">
        <v>3400</v>
      </c>
      <c r="AI45" s="101" t="n">
        <v>3400</v>
      </c>
      <c r="AJ45" s="101" t="n">
        <v>3400</v>
      </c>
      <c r="AK45" s="101" t="n">
        <v>3400</v>
      </c>
      <c r="AL45" s="101" t="n">
        <v>3400</v>
      </c>
      <c r="AM45" s="101" t="n">
        <v>3400</v>
      </c>
      <c r="AN45" s="101" t="n">
        <v>3400</v>
      </c>
      <c r="AO45" s="101" t="n">
        <v>3400</v>
      </c>
      <c r="AP45" s="101" t="n">
        <v>3400</v>
      </c>
      <c r="AQ45" s="101" t="n">
        <v>3400</v>
      </c>
      <c r="AR45" s="101" t="n">
        <v>3400</v>
      </c>
      <c r="AS45" s="101" t="n">
        <v>3400</v>
      </c>
      <c r="AT45" s="101" t="n">
        <v>3400</v>
      </c>
      <c r="AU45" s="101" t="n">
        <v>3400</v>
      </c>
      <c r="AV45" s="101" t="n">
        <v>3400</v>
      </c>
      <c r="AW45" s="101" t="n">
        <v>3400</v>
      </c>
      <c r="AX45" s="101" t="n">
        <v>3400</v>
      </c>
      <c r="AY45" s="101" t="n">
        <v>3400</v>
      </c>
      <c r="AZ45" s="101" t="n">
        <v>3400</v>
      </c>
      <c r="BA45" s="101" t="n">
        <v>3400</v>
      </c>
      <c r="BB45" s="101" t="n">
        <v>3400</v>
      </c>
      <c r="BC45" s="101" t="n">
        <v>3400</v>
      </c>
      <c r="BD45" s="101" t="n">
        <v>3400</v>
      </c>
      <c r="BE45" s="101" t="n">
        <v>3400</v>
      </c>
      <c r="BF45" s="101" t="n">
        <v>3400</v>
      </c>
      <c r="BG45" s="101" t="n">
        <v>3400</v>
      </c>
      <c r="BH45" s="101" t="n">
        <v>3400</v>
      </c>
      <c r="BI45" s="101" t="n">
        <v>3400</v>
      </c>
      <c r="BJ45" s="102" t="n">
        <v>3400</v>
      </c>
      <c r="BK45" s="101" t="n">
        <v>3400</v>
      </c>
      <c r="BL45" s="101" t="n">
        <v>3400</v>
      </c>
      <c r="BM45" s="101" t="n">
        <v>3400</v>
      </c>
      <c r="BN45" s="101" t="n">
        <v>3400</v>
      </c>
      <c r="BO45" s="101" t="n">
        <v>3400</v>
      </c>
      <c r="BP45" s="101" t="n">
        <v>3400</v>
      </c>
      <c r="BQ45" s="101" t="n">
        <v>3400</v>
      </c>
      <c r="BR45" s="101" t="n">
        <v>3400</v>
      </c>
      <c r="BS45" s="101" t="n">
        <v>3400</v>
      </c>
      <c r="BT45" s="101" t="n">
        <v>3400</v>
      </c>
      <c r="BU45" s="101" t="n">
        <v>3400</v>
      </c>
      <c r="BV45" s="101" t="n">
        <v>3400</v>
      </c>
      <c r="BW45" s="80"/>
      <c r="BX45" s="80"/>
      <c r="BY45" s="80"/>
      <c r="BZ45" s="80"/>
      <c r="CA45" s="80"/>
      <c r="CB45" s="80"/>
      <c r="CC45" s="80"/>
      <c r="CD45" s="80"/>
      <c r="CE45" s="80"/>
      <c r="CF45" s="80"/>
      <c r="CG45" s="80"/>
      <c r="CH45" s="80"/>
      <c r="CI45" s="80"/>
      <c r="CJ45" s="80"/>
      <c r="CK45" s="80"/>
      <c r="CL45" s="80"/>
      <c r="CM45" s="80"/>
      <c r="CN45" s="80"/>
      <c r="CO45" s="80"/>
      <c r="CP45" s="80"/>
      <c r="CQ45" s="80"/>
      <c r="CR45" s="80"/>
      <c r="CS45" s="80"/>
      <c r="CT45" s="80"/>
      <c r="CU45" s="80"/>
      <c r="CV45" s="80"/>
      <c r="CW45" s="80"/>
      <c r="CX45" s="80"/>
      <c r="CY45" s="80"/>
      <c r="CZ45" s="80"/>
      <c r="DA45" s="80"/>
      <c r="DB45" s="80"/>
      <c r="DC45" s="80"/>
    </row>
    <row r="46" customFormat="false" ht="12.75" hidden="false" customHeight="false" outlineLevel="0" collapsed="false">
      <c r="C46" s="106"/>
      <c r="H46" s="82" t="n">
        <f aca="false">SUM(H10:H45)</f>
        <v>1090000</v>
      </c>
      <c r="I46" s="82" t="n">
        <f aca="false">SUM(I10:I45)</f>
        <v>1090000</v>
      </c>
      <c r="J46" s="82"/>
      <c r="K46" s="62" t="n">
        <f aca="false">SUM(K10:K44)</f>
        <v>123549992</v>
      </c>
      <c r="L46" s="82" t="n">
        <f aca="false">SUM(L10:L45)</f>
        <v>1090000</v>
      </c>
      <c r="M46" s="86" t="n">
        <f aca="false">SUM(M10:M45)</f>
        <v>1062500</v>
      </c>
      <c r="N46" s="86" t="n">
        <f aca="false">SUM(N10:N45)</f>
        <v>1076000</v>
      </c>
      <c r="O46" s="87" t="n">
        <f aca="false">SUM(O10:O45)</f>
        <v>1090000</v>
      </c>
      <c r="P46" s="86" t="n">
        <f aca="false">SUM(P10:P45)</f>
        <v>1090000</v>
      </c>
      <c r="Q46" s="86" t="n">
        <f aca="false">SUM(Q10:Q45)</f>
        <v>1090000</v>
      </c>
      <c r="R46" s="86" t="n">
        <f aca="false">SUM(R10:R45)</f>
        <v>1076000</v>
      </c>
      <c r="S46" s="86" t="n">
        <f aca="false">SUM(S10:S45)</f>
        <v>1076000</v>
      </c>
      <c r="T46" s="86" t="n">
        <f aca="false">SUM(T10:T45)</f>
        <v>1076000</v>
      </c>
      <c r="U46" s="86" t="n">
        <f aca="false">SUM(U10:U45)</f>
        <v>1076000</v>
      </c>
      <c r="V46" s="86" t="n">
        <f aca="false">SUM(V10:V45)</f>
        <v>1076000</v>
      </c>
      <c r="W46" s="86" t="n">
        <f aca="false">SUM(W10:W45)</f>
        <v>1076000</v>
      </c>
      <c r="X46" s="86" t="n">
        <f aca="false">SUM(X10:X45)</f>
        <v>1076000</v>
      </c>
      <c r="Y46" s="86" t="n">
        <f aca="false">SUM(Y10:Y45)</f>
        <v>1090000</v>
      </c>
      <c r="Z46" s="86" t="n">
        <f aca="false">SUM(Z10:Z45)</f>
        <v>1090000</v>
      </c>
      <c r="AA46" s="86" t="n">
        <f aca="false">SUM(AA10:AA45)</f>
        <v>1090000</v>
      </c>
      <c r="AB46" s="86" t="n">
        <f aca="false">SUM(AB10:AB45)</f>
        <v>1090000</v>
      </c>
      <c r="AC46" s="86" t="n">
        <f aca="false">SUM(AC10:AC45)</f>
        <v>1090000</v>
      </c>
      <c r="AD46" s="86" t="n">
        <f aca="false">SUM(AD10:AD45)</f>
        <v>1076000</v>
      </c>
      <c r="AE46" s="86" t="n">
        <f aca="false">SUM(AE10:AE45)</f>
        <v>1076000</v>
      </c>
      <c r="AF46" s="86" t="n">
        <f aca="false">SUM(AF10:AF45)</f>
        <v>1076000</v>
      </c>
      <c r="AG46" s="86" t="n">
        <f aca="false">SUM(AG10:AG45)</f>
        <v>1076000</v>
      </c>
      <c r="AH46" s="86" t="n">
        <f aca="false">SUM(AH10:AH45)</f>
        <v>1076000</v>
      </c>
      <c r="AI46" s="86" t="n">
        <f aca="false">SUM(AI10:AI45)</f>
        <v>1076000</v>
      </c>
      <c r="AJ46" s="86" t="n">
        <f aca="false">SUM(AJ10:AJ45)</f>
        <v>1076000</v>
      </c>
      <c r="AK46" s="86" t="n">
        <f aca="false">SUM(AK10:AK45)</f>
        <v>1090000</v>
      </c>
      <c r="AL46" s="86" t="n">
        <f aca="false">SUM(AL10:AL45)</f>
        <v>1090000</v>
      </c>
      <c r="AM46" s="86" t="n">
        <f aca="false">SUM(AM10:AM45)</f>
        <v>1090000</v>
      </c>
      <c r="AN46" s="86" t="n">
        <f aca="false">SUM(AN10:AN45)</f>
        <v>1090000</v>
      </c>
      <c r="AO46" s="86" t="n">
        <f aca="false">SUM(AO10:AO45)</f>
        <v>1090000</v>
      </c>
      <c r="AP46" s="86" t="n">
        <f aca="false">SUM(AP10:AP45)</f>
        <v>1076000</v>
      </c>
      <c r="AQ46" s="86" t="n">
        <f aca="false">SUM(AQ10:AQ45)</f>
        <v>1076000</v>
      </c>
      <c r="AR46" s="86" t="n">
        <f aca="false">SUM(AR10:AR45)</f>
        <v>1076000</v>
      </c>
      <c r="AS46" s="86" t="n">
        <f aca="false">SUM(AS10:AS45)</f>
        <v>1076000</v>
      </c>
      <c r="AT46" s="86" t="n">
        <f aca="false">SUM(AT10:AT45)</f>
        <v>1076000</v>
      </c>
      <c r="AU46" s="86" t="n">
        <f aca="false">SUM(AU10:AU45)</f>
        <v>1076000</v>
      </c>
      <c r="AV46" s="86" t="n">
        <f aca="false">SUM(AV10:AV45)</f>
        <v>1076000</v>
      </c>
      <c r="AW46" s="86" t="n">
        <f aca="false">SUM(AW10:AW45)</f>
        <v>1090000</v>
      </c>
      <c r="AX46" s="86" t="n">
        <f aca="false">SUM(AX10:AX45)</f>
        <v>1090000</v>
      </c>
      <c r="AY46" s="86" t="n">
        <f aca="false">SUM(AY10:AY45)</f>
        <v>1090000</v>
      </c>
      <c r="AZ46" s="86" t="n">
        <f aca="false">SUM(AZ10:AZ45)</f>
        <v>1090000</v>
      </c>
      <c r="BA46" s="86" t="n">
        <f aca="false">SUM(BA10:BA45)</f>
        <v>1090000</v>
      </c>
      <c r="BB46" s="86" t="n">
        <f aca="false">SUM(BB10:BB45)</f>
        <v>1076000</v>
      </c>
      <c r="BC46" s="86" t="n">
        <f aca="false">SUM(BC10:BC45)</f>
        <v>1029500</v>
      </c>
      <c r="BD46" s="86" t="n">
        <f aca="false">SUM(BD10:BD45)</f>
        <v>1029500</v>
      </c>
      <c r="BE46" s="86" t="n">
        <f aca="false">SUM(BE10:BE45)</f>
        <v>1029500</v>
      </c>
      <c r="BF46" s="86" t="n">
        <f aca="false">SUM(BF10:BF45)</f>
        <v>1029500</v>
      </c>
      <c r="BG46" s="86" t="n">
        <f aca="false">SUM(BG10:BG45)</f>
        <v>1029500</v>
      </c>
      <c r="BH46" s="86" t="n">
        <f aca="false">SUM(BH10:BH45)</f>
        <v>1029500</v>
      </c>
      <c r="BI46" s="86" t="n">
        <f aca="false">SUM(BI10:BI45)</f>
        <v>1043500</v>
      </c>
      <c r="BJ46" s="94" t="n">
        <f aca="false">SUM(BJ10:BJ45)</f>
        <v>1043500</v>
      </c>
      <c r="BK46" s="86" t="n">
        <f aca="false">SUM(BK10:BK45)</f>
        <v>994500</v>
      </c>
      <c r="BL46" s="86" t="n">
        <f aca="false">SUM(BL10:BL45)</f>
        <v>994500</v>
      </c>
      <c r="BM46" s="86" t="n">
        <f aca="false">SUM(BM10:BM45)</f>
        <v>994500</v>
      </c>
      <c r="BN46" s="86" t="n">
        <f aca="false">SUM(BN10:BN45)</f>
        <v>980500</v>
      </c>
      <c r="BO46" s="86" t="n">
        <f aca="false">SUM(BO10:BO45)</f>
        <v>980500</v>
      </c>
      <c r="BP46" s="86" t="n">
        <f aca="false">SUM(BP10:BP45)</f>
        <v>980500</v>
      </c>
      <c r="BQ46" s="86" t="n">
        <f aca="false">SUM(BQ10:BQ45)</f>
        <v>980500</v>
      </c>
      <c r="BR46" s="86" t="n">
        <f aca="false">SUM(BR10:BR45)</f>
        <v>980500</v>
      </c>
      <c r="BS46" s="86" t="n">
        <f aca="false">SUM(BS10:BS45)</f>
        <v>980500</v>
      </c>
      <c r="BT46" s="86" t="n">
        <f aca="false">SUM(BT10:BT45)</f>
        <v>980500</v>
      </c>
      <c r="BU46" s="86" t="n">
        <f aca="false">SUM(BU10:BU45)</f>
        <v>994500</v>
      </c>
      <c r="BV46" s="86" t="n">
        <f aca="false">SUM(BV10:BV45)</f>
        <v>994500</v>
      </c>
      <c r="BW46" s="80"/>
      <c r="BX46" s="80"/>
      <c r="BY46" s="80"/>
      <c r="BZ46" s="80"/>
      <c r="CA46" s="80"/>
      <c r="CB46" s="80"/>
      <c r="CC46" s="80"/>
      <c r="CD46" s="80"/>
      <c r="CE46" s="80"/>
      <c r="CF46" s="80"/>
      <c r="CG46" s="80"/>
      <c r="CH46" s="80"/>
      <c r="CI46" s="80"/>
      <c r="CJ46" s="80"/>
      <c r="CK46" s="80"/>
      <c r="CL46" s="80"/>
      <c r="CM46" s="80"/>
      <c r="CN46" s="80"/>
      <c r="CO46" s="80"/>
      <c r="CP46" s="80"/>
      <c r="CQ46" s="80"/>
      <c r="CR46" s="80"/>
      <c r="CS46" s="80"/>
      <c r="CT46" s="80"/>
      <c r="CU46" s="80"/>
      <c r="CV46" s="80"/>
      <c r="CW46" s="80"/>
      <c r="CX46" s="80"/>
      <c r="CY46" s="80"/>
      <c r="CZ46" s="80"/>
      <c r="DA46" s="80"/>
      <c r="DB46" s="80"/>
      <c r="DC46" s="80"/>
    </row>
    <row r="47" customFormat="false" ht="12.75" hidden="false" customHeight="false" outlineLevel="0" collapsed="false">
      <c r="M47" s="80"/>
      <c r="N47" s="80"/>
      <c r="O47" s="93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0"/>
      <c r="BF47" s="80"/>
      <c r="BG47" s="80"/>
      <c r="BH47" s="80"/>
      <c r="BI47" s="80"/>
      <c r="BJ47" s="81"/>
      <c r="BK47" s="80"/>
      <c r="BL47" s="80"/>
      <c r="BM47" s="80"/>
      <c r="BN47" s="80"/>
      <c r="BO47" s="80"/>
      <c r="BP47" s="80"/>
      <c r="BQ47" s="80"/>
      <c r="BR47" s="80"/>
      <c r="BS47" s="80"/>
      <c r="BT47" s="80"/>
      <c r="BU47" s="80"/>
      <c r="BV47" s="80"/>
      <c r="BW47" s="80"/>
      <c r="BX47" s="80"/>
      <c r="BY47" s="80"/>
      <c r="BZ47" s="80"/>
      <c r="CA47" s="80"/>
      <c r="CB47" s="80"/>
      <c r="CC47" s="80"/>
      <c r="CD47" s="80"/>
      <c r="CE47" s="80"/>
      <c r="CF47" s="80"/>
      <c r="CG47" s="80"/>
      <c r="CH47" s="80"/>
      <c r="CI47" s="80"/>
      <c r="CJ47" s="80"/>
      <c r="CK47" s="80"/>
      <c r="CL47" s="80"/>
      <c r="CM47" s="80"/>
      <c r="CN47" s="80"/>
      <c r="CO47" s="80"/>
      <c r="CP47" s="80"/>
      <c r="CQ47" s="80"/>
      <c r="CR47" s="80"/>
      <c r="CS47" s="80"/>
      <c r="CT47" s="80"/>
      <c r="CU47" s="80"/>
      <c r="CV47" s="80"/>
      <c r="CW47" s="80"/>
      <c r="CX47" s="80"/>
      <c r="CY47" s="80"/>
      <c r="CZ47" s="80"/>
      <c r="DA47" s="80"/>
      <c r="DB47" s="80"/>
      <c r="DC47" s="80"/>
    </row>
    <row r="48" customFormat="false" ht="12.75" hidden="false" customHeight="false" outlineLevel="0" collapsed="false">
      <c r="A48" s="106" t="s">
        <v>72</v>
      </c>
      <c r="E48" s="106"/>
      <c r="F48" s="106"/>
      <c r="H48" s="82" t="n">
        <f aca="false">1090000-H46</f>
        <v>0</v>
      </c>
      <c r="I48" s="82" t="n">
        <f aca="false">1090000-I46</f>
        <v>0</v>
      </c>
      <c r="J48" s="82"/>
      <c r="L48" s="82" t="n">
        <f aca="false">1090000-L46</f>
        <v>0</v>
      </c>
      <c r="M48" s="86" t="n">
        <f aca="false">1090000-M46</f>
        <v>27500</v>
      </c>
      <c r="N48" s="86" t="n">
        <f aca="false">1090000-N46</f>
        <v>14000</v>
      </c>
      <c r="O48" s="87" t="n">
        <f aca="false">1090000-O46</f>
        <v>0</v>
      </c>
      <c r="P48" s="86" t="n">
        <f aca="false">1090000-P46</f>
        <v>0</v>
      </c>
      <c r="Q48" s="86" t="n">
        <f aca="false">1090000-Q46</f>
        <v>0</v>
      </c>
      <c r="R48" s="86" t="n">
        <f aca="false">1090000-R46</f>
        <v>14000</v>
      </c>
      <c r="S48" s="86" t="n">
        <f aca="false">1090000-S46</f>
        <v>14000</v>
      </c>
      <c r="T48" s="86" t="n">
        <f aca="false">1090000-T46</f>
        <v>14000</v>
      </c>
      <c r="U48" s="86" t="n">
        <f aca="false">1090000-U46</f>
        <v>14000</v>
      </c>
      <c r="V48" s="86" t="n">
        <f aca="false">1090000-V46</f>
        <v>14000</v>
      </c>
      <c r="W48" s="86" t="n">
        <f aca="false">1090000-W46</f>
        <v>14000</v>
      </c>
      <c r="X48" s="86" t="n">
        <f aca="false">1090000-X46</f>
        <v>14000</v>
      </c>
      <c r="Y48" s="86" t="n">
        <f aca="false">1090000-Y46</f>
        <v>0</v>
      </c>
      <c r="Z48" s="86" t="n">
        <f aca="false">1090000-Z46</f>
        <v>0</v>
      </c>
      <c r="AA48" s="86" t="n">
        <f aca="false">1090000-AA46</f>
        <v>0</v>
      </c>
      <c r="AB48" s="86" t="n">
        <f aca="false">1090000-AB46</f>
        <v>0</v>
      </c>
      <c r="AC48" s="86" t="n">
        <f aca="false">1090000-AC46</f>
        <v>0</v>
      </c>
      <c r="AD48" s="86" t="n">
        <f aca="false">1090000-AD46</f>
        <v>14000</v>
      </c>
      <c r="AE48" s="86" t="n">
        <f aca="false">1090000-AE46</f>
        <v>14000</v>
      </c>
      <c r="AF48" s="86" t="n">
        <f aca="false">1090000-AF46</f>
        <v>14000</v>
      </c>
      <c r="AG48" s="86" t="n">
        <f aca="false">1090000-AG46</f>
        <v>14000</v>
      </c>
      <c r="AH48" s="86" t="n">
        <f aca="false">1090000-AH46</f>
        <v>14000</v>
      </c>
      <c r="AI48" s="86" t="n">
        <f aca="false">1090000-AI46</f>
        <v>14000</v>
      </c>
      <c r="AJ48" s="86" t="n">
        <f aca="false">1090000-AJ46</f>
        <v>14000</v>
      </c>
      <c r="AK48" s="86" t="n">
        <f aca="false">1090000-AK46</f>
        <v>0</v>
      </c>
      <c r="AL48" s="86" t="n">
        <f aca="false">1090000-AL46</f>
        <v>0</v>
      </c>
      <c r="AM48" s="86" t="n">
        <f aca="false">1090000-AM46</f>
        <v>0</v>
      </c>
      <c r="AN48" s="86" t="n">
        <f aca="false">1090000-AN46</f>
        <v>0</v>
      </c>
      <c r="AO48" s="86" t="n">
        <f aca="false">1090000-AO46</f>
        <v>0</v>
      </c>
      <c r="AP48" s="86" t="n">
        <f aca="false">1090000-AP46</f>
        <v>14000</v>
      </c>
      <c r="AQ48" s="86" t="n">
        <f aca="false">1090000-AQ46</f>
        <v>14000</v>
      </c>
      <c r="AR48" s="86" t="n">
        <f aca="false">1090000-AR46</f>
        <v>14000</v>
      </c>
      <c r="AS48" s="86" t="n">
        <f aca="false">1090000-AS46</f>
        <v>14000</v>
      </c>
      <c r="AT48" s="86" t="n">
        <f aca="false">1090000-AT46</f>
        <v>14000</v>
      </c>
      <c r="AU48" s="86" t="n">
        <f aca="false">1090000-AU46</f>
        <v>14000</v>
      </c>
      <c r="AV48" s="86" t="n">
        <f aca="false">1090000-AV46</f>
        <v>14000</v>
      </c>
      <c r="AW48" s="86" t="n">
        <f aca="false">1090000-AW46</f>
        <v>0</v>
      </c>
      <c r="AX48" s="86" t="n">
        <f aca="false">1090000-AX46</f>
        <v>0</v>
      </c>
      <c r="AY48" s="86" t="n">
        <f aca="false">1090000-AY46</f>
        <v>0</v>
      </c>
      <c r="AZ48" s="86" t="n">
        <f aca="false">1090000-AZ46</f>
        <v>0</v>
      </c>
      <c r="BA48" s="86" t="n">
        <f aca="false">1090000-BA46</f>
        <v>0</v>
      </c>
      <c r="BB48" s="86" t="n">
        <f aca="false">1090000-BB46</f>
        <v>14000</v>
      </c>
      <c r="BC48" s="86" t="n">
        <f aca="false">1090000-BC46</f>
        <v>60500</v>
      </c>
      <c r="BD48" s="86" t="n">
        <f aca="false">1090000-BD46</f>
        <v>60500</v>
      </c>
      <c r="BE48" s="86" t="n">
        <f aca="false">1090000-BE46</f>
        <v>60500</v>
      </c>
      <c r="BF48" s="86" t="n">
        <f aca="false">1090000-BF46</f>
        <v>60500</v>
      </c>
      <c r="BG48" s="86" t="n">
        <f aca="false">1090000-BG46</f>
        <v>60500</v>
      </c>
      <c r="BH48" s="86" t="n">
        <f aca="false">1090000-BH46</f>
        <v>60500</v>
      </c>
      <c r="BI48" s="86" t="n">
        <f aca="false">1090000-BI46</f>
        <v>46500</v>
      </c>
      <c r="BJ48" s="94" t="n">
        <f aca="false">1090000-BJ46</f>
        <v>46500</v>
      </c>
      <c r="BK48" s="86" t="n">
        <f aca="false">1090000-BK46</f>
        <v>95500</v>
      </c>
      <c r="BL48" s="86" t="n">
        <f aca="false">1090000-BL46</f>
        <v>95500</v>
      </c>
      <c r="BM48" s="86" t="n">
        <f aca="false">1090000-BM46</f>
        <v>95500</v>
      </c>
      <c r="BN48" s="86" t="n">
        <f aca="false">1090000-BN46</f>
        <v>109500</v>
      </c>
      <c r="BO48" s="86" t="n">
        <f aca="false">1090000-BO46</f>
        <v>109500</v>
      </c>
      <c r="BP48" s="86" t="n">
        <f aca="false">1090000-BP46</f>
        <v>109500</v>
      </c>
      <c r="BQ48" s="86" t="n">
        <f aca="false">1090000-BQ46</f>
        <v>109500</v>
      </c>
      <c r="BR48" s="86" t="n">
        <f aca="false">1090000-BR46</f>
        <v>109500</v>
      </c>
      <c r="BS48" s="86" t="n">
        <f aca="false">1090000-BS46</f>
        <v>109500</v>
      </c>
      <c r="BT48" s="86" t="n">
        <f aca="false">1090000-BT46</f>
        <v>109500</v>
      </c>
      <c r="BU48" s="86" t="n">
        <f aca="false">1090000-BU46</f>
        <v>95500</v>
      </c>
      <c r="BV48" s="86" t="n">
        <f aca="false">1090000-BV46</f>
        <v>95500</v>
      </c>
      <c r="BW48" s="80"/>
      <c r="BX48" s="80"/>
      <c r="BY48" s="80"/>
      <c r="BZ48" s="80"/>
      <c r="CA48" s="80"/>
      <c r="CB48" s="80"/>
      <c r="CC48" s="80"/>
      <c r="CD48" s="80"/>
      <c r="CE48" s="80"/>
      <c r="CF48" s="80"/>
      <c r="CG48" s="80"/>
      <c r="CH48" s="80"/>
      <c r="CI48" s="80"/>
      <c r="CJ48" s="80"/>
      <c r="CK48" s="80"/>
      <c r="CL48" s="80"/>
      <c r="CM48" s="80"/>
      <c r="CN48" s="80"/>
      <c r="CO48" s="80"/>
      <c r="CP48" s="80"/>
      <c r="CQ48" s="80"/>
      <c r="CR48" s="80"/>
      <c r="CS48" s="80"/>
      <c r="CT48" s="80"/>
      <c r="CU48" s="80"/>
      <c r="CV48" s="80"/>
      <c r="CW48" s="80"/>
      <c r="CX48" s="80"/>
      <c r="CY48" s="80"/>
      <c r="CZ48" s="80"/>
      <c r="DA48" s="80"/>
      <c r="DB48" s="80"/>
      <c r="DC48" s="80"/>
    </row>
    <row r="49" customFormat="false" ht="12.75" hidden="false" customHeight="false" outlineLevel="0" collapsed="false">
      <c r="E49" s="106"/>
      <c r="F49" s="106"/>
      <c r="H49" s="82"/>
      <c r="I49" s="82"/>
      <c r="J49" s="82"/>
      <c r="L49" s="82"/>
      <c r="M49" s="86"/>
      <c r="N49" s="86"/>
      <c r="O49" s="87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94"/>
      <c r="BK49" s="80"/>
      <c r="BL49" s="80"/>
      <c r="BM49" s="80"/>
      <c r="BN49" s="80"/>
      <c r="BO49" s="80"/>
      <c r="BP49" s="80"/>
      <c r="BQ49" s="80"/>
      <c r="BR49" s="80"/>
      <c r="BS49" s="80"/>
      <c r="BT49" s="80"/>
      <c r="BU49" s="80"/>
      <c r="BV49" s="80"/>
      <c r="BW49" s="80"/>
      <c r="BX49" s="80"/>
      <c r="BY49" s="80"/>
      <c r="BZ49" s="80"/>
      <c r="CA49" s="80"/>
      <c r="CB49" s="80"/>
      <c r="CC49" s="80"/>
      <c r="CD49" s="80"/>
      <c r="CE49" s="80"/>
      <c r="CF49" s="80"/>
      <c r="CG49" s="80"/>
      <c r="CH49" s="80"/>
      <c r="CI49" s="80"/>
      <c r="CJ49" s="80"/>
      <c r="CK49" s="80"/>
      <c r="CL49" s="80"/>
      <c r="CM49" s="80"/>
      <c r="CN49" s="80"/>
      <c r="CO49" s="80"/>
      <c r="CP49" s="80"/>
      <c r="CQ49" s="80"/>
      <c r="CR49" s="80"/>
      <c r="CS49" s="80"/>
      <c r="CT49" s="80"/>
      <c r="CU49" s="80"/>
      <c r="CV49" s="80"/>
      <c r="CW49" s="80"/>
      <c r="CX49" s="80"/>
      <c r="CY49" s="80"/>
      <c r="CZ49" s="80"/>
      <c r="DA49" s="80"/>
      <c r="DB49" s="80"/>
      <c r="DC49" s="80"/>
    </row>
    <row r="50" customFormat="false" ht="12.75" hidden="false" customHeight="false" outlineLevel="0" collapsed="false">
      <c r="A50" s="106" t="s">
        <v>73</v>
      </c>
      <c r="E50" s="106"/>
      <c r="F50" s="106"/>
      <c r="H50" s="82" t="n">
        <v>0</v>
      </c>
      <c r="I50" s="82" t="n">
        <v>0</v>
      </c>
      <c r="J50" s="82"/>
      <c r="L50" s="82" t="n">
        <v>0</v>
      </c>
      <c r="M50" s="86" t="n">
        <v>0</v>
      </c>
      <c r="N50" s="86" t="n">
        <v>0</v>
      </c>
      <c r="O50" s="87" t="n">
        <v>0</v>
      </c>
      <c r="P50" s="86" t="n">
        <f aca="false">P35</f>
        <v>21500</v>
      </c>
      <c r="Q50" s="86" t="n">
        <f aca="false">Q35</f>
        <v>21500</v>
      </c>
      <c r="R50" s="86" t="n">
        <f aca="false">R35</f>
        <v>21500</v>
      </c>
      <c r="S50" s="86" t="n">
        <f aca="false">S35</f>
        <v>21500</v>
      </c>
      <c r="T50" s="86" t="n">
        <f aca="false">T35</f>
        <v>21500</v>
      </c>
      <c r="U50" s="86" t="n">
        <f aca="false">U35</f>
        <v>21500</v>
      </c>
      <c r="V50" s="86" t="n">
        <f aca="false">V35</f>
        <v>21500</v>
      </c>
      <c r="W50" s="86" t="n">
        <f aca="false">W35</f>
        <v>21500</v>
      </c>
      <c r="X50" s="86" t="n">
        <f aca="false">X35</f>
        <v>21500</v>
      </c>
      <c r="Y50" s="86" t="n">
        <f aca="false">Y35+Y22+Y18</f>
        <v>21500</v>
      </c>
      <c r="Z50" s="86" t="n">
        <f aca="false">Z35+Z22+Z18</f>
        <v>21500</v>
      </c>
      <c r="AA50" s="86" t="n">
        <f aca="false">AA35+AA22+AA18+AA17</f>
        <v>21500</v>
      </c>
      <c r="AB50" s="86" t="n">
        <f aca="false">AB35+AB22+AB18+AB17</f>
        <v>21500</v>
      </c>
      <c r="AC50" s="86" t="n">
        <f aca="false">AC35+AC22+AC18+AC17</f>
        <v>21500</v>
      </c>
      <c r="AD50" s="86" t="n">
        <f aca="false">AD35+AD24+AD22+AD18+AD17</f>
        <v>56500</v>
      </c>
      <c r="AE50" s="86" t="n">
        <f aca="false">AE35+AE24+AE22+AE18+AE17</f>
        <v>56500</v>
      </c>
      <c r="AF50" s="86" t="n">
        <f aca="false">AF35+AF24+AF22+AF18+AF17+AF20</f>
        <v>81500</v>
      </c>
      <c r="AG50" s="86" t="n">
        <f aca="false">AG35+AG24+AG22+AG18+AG17+AG20</f>
        <v>81500</v>
      </c>
      <c r="AH50" s="86" t="n">
        <f aca="false">AH35+AH24+AH22+AH18+AH17+AH20</f>
        <v>81500</v>
      </c>
      <c r="AI50" s="86" t="n">
        <f aca="false">AI35+AI24+AI22+AI18+AI17+AI20</f>
        <v>81500</v>
      </c>
      <c r="AJ50" s="86" t="n">
        <f aca="false">AJ35+AJ24+AJ22+AJ18+AJ17+AJ20</f>
        <v>81500</v>
      </c>
      <c r="AK50" s="86" t="n">
        <f aca="false">AK35+AK24+AK22+AK21+AK20+AK18+AK17</f>
        <v>121500</v>
      </c>
      <c r="AL50" s="86" t="n">
        <f aca="false">AL35+AL24+AL22+AL21+AL20+AL18+AL17</f>
        <v>121500</v>
      </c>
      <c r="AM50" s="86" t="n">
        <f aca="false">AM35+AM24+AM22+AM21+AM20+AM18+AM17</f>
        <v>86500</v>
      </c>
      <c r="AN50" s="86" t="n">
        <f aca="false">AN35+AN24+AN22+AN21+AN20+AN18+AN17</f>
        <v>86500</v>
      </c>
      <c r="AO50" s="86" t="n">
        <f aca="false">AO35+AO24+AO22+AO21+AO20+AO18+AO17</f>
        <v>86500</v>
      </c>
      <c r="AP50" s="86" t="n">
        <f aca="false">AP35+AP24+AP22+AP21+AP20+AP18+AP17+AP26</f>
        <v>111500</v>
      </c>
      <c r="AQ50" s="86" t="n">
        <f aca="false">AQ35+AQ24+AQ22+AQ21+AQ20+AQ18+AQ17+AQ26</f>
        <v>111500</v>
      </c>
      <c r="AR50" s="86" t="n">
        <f aca="false">AR35+AR24+AR22+AR21+AR20+AR18+AR17+AR26</f>
        <v>111500</v>
      </c>
      <c r="AS50" s="86" t="n">
        <f aca="false">AS35+AS24+AS22+AS21+AS20+AS18+AS17+AS26</f>
        <v>111500</v>
      </c>
      <c r="AT50" s="86" t="n">
        <f aca="false">AT35+AT24+AT22+AT21+AT20+AT18+AT17+AT26</f>
        <v>111500</v>
      </c>
      <c r="AU50" s="86" t="n">
        <f aca="false">AU35+AU24+AU22+AU21+AU20+AU18+AU17+AU26</f>
        <v>111500</v>
      </c>
      <c r="AV50" s="86" t="n">
        <f aca="false">AV35+AV24+AV22+AV21+AV20+AV18+AV17+AV26</f>
        <v>111500</v>
      </c>
      <c r="AW50" s="86" t="n">
        <f aca="false">AW35+AW24+AW22+AW21+AW20+AW18+AW17+AW26</f>
        <v>111500</v>
      </c>
      <c r="AX50" s="86" t="n">
        <f aca="false">AX35+AX24+AX22+AX21+AX20+AX18+AX17+AX26</f>
        <v>111500</v>
      </c>
      <c r="AY50" s="86" t="n">
        <f aca="false">AY35+AY24+AY22+AY21+AY20+AY18+AY17+AY26+AY11+AY12</f>
        <v>119500</v>
      </c>
      <c r="AZ50" s="86" t="n">
        <f aca="false">AZ35+AZ24+AZ22+AZ21+AZ20+AZ18+AZ17+AZ26+AZ11+AZ12</f>
        <v>119500</v>
      </c>
      <c r="BA50" s="86" t="n">
        <f aca="false">BA35+BA24+BA22+BA21+BA20+BA18+BA17+BA26+BA11+BA12</f>
        <v>119500</v>
      </c>
      <c r="BB50" s="86" t="n">
        <f aca="false">BB35+BB24+BB22+BB21+BB20+BB18+BB17+BB26+BB11+BB12</f>
        <v>119500</v>
      </c>
      <c r="BC50" s="86" t="n">
        <f aca="false">BC35+BC24+BC22+BC21+BC20+BC18+BC17+BC26+BC11+BC12+BC31+BC32</f>
        <v>159000</v>
      </c>
      <c r="BD50" s="86" t="n">
        <f aca="false">BD35+BD24+BD22+BD21+BD20+BD18+BD17+BD26+BD11+BD12+BD31+BD32</f>
        <v>159000</v>
      </c>
      <c r="BE50" s="86" t="n">
        <f aca="false">BE35+BE24+BE22+BE21+BE20+BE18+BE17+BE26+BE11+BE12+BE31+BE32</f>
        <v>159000</v>
      </c>
      <c r="BF50" s="86" t="n">
        <f aca="false">BF35+BF24+BF22+BF21+BF20+BF18+BF17+BF26+BF11+BF12+BF31+BF32</f>
        <v>159000</v>
      </c>
      <c r="BG50" s="86" t="n">
        <f aca="false">BG35+BG24+BG22+BG21+BG20+BG18+BG17+BG26+BG11+BG12+BG31+BG32</f>
        <v>159000</v>
      </c>
      <c r="BH50" s="86" t="n">
        <f aca="false">BH35+BH24+BH22+BH21+BH20+BH18+BH17+BH26+BH11+BH12+BH31+BH32</f>
        <v>159000</v>
      </c>
      <c r="BI50" s="86" t="n">
        <f aca="false">BI35+BI24+BI22+BI21+BI20+BI18+BI17+BI26+BI31+BI32+BI30+BI10+BI11+BI12</f>
        <v>608600</v>
      </c>
      <c r="BJ50" s="94" t="n">
        <f aca="false">BJ35+BJ24+BJ22+BJ21+BJ20+BJ18+BJ17+BJ26+BJ31+BJ32+BJ30+BJ10+BJ11+BJ12</f>
        <v>608600</v>
      </c>
      <c r="BK50" s="86" t="n">
        <f aca="false">BK35+BK24+BK22+BK21+BK20+BK18+BK17+BK26+BK31+BK32+BK30+BK10+BK11+BK12</f>
        <v>608600</v>
      </c>
      <c r="BL50" s="86" t="n">
        <f aca="false">BL35+BL24+BL22+BL21+BL20+BL18+BL17+BL26+BL31+BL32+BL30+BL10</f>
        <v>608600</v>
      </c>
      <c r="BM50" s="86" t="n">
        <f aca="false">BM35+BM24+BM22+BM21+BM20+BM18+BM17+BM26+BM31+BM32+BM30+BM10</f>
        <v>608600</v>
      </c>
      <c r="BN50" s="86" t="n">
        <f aca="false">BN35+BN24+BN22+BN21+BN20+BN18+BN17+BN26+BN31+BN32+BN30+BN10</f>
        <v>608600</v>
      </c>
      <c r="BO50" s="86" t="n">
        <f aca="false">BO35+BO24+BO22+BO21+BO20+BO18+BO17+BO26+BO31+BO32+BO30+BO10</f>
        <v>608600</v>
      </c>
      <c r="BP50" s="86" t="n">
        <f aca="false">BP35+BP24+BP22+BP21+BP20+BP18+BP17+BP26+BP31+BP32+BP30+BP10</f>
        <v>608600</v>
      </c>
      <c r="BQ50" s="86" t="n">
        <f aca="false">BQ35+BQ24+BQ22+BQ21+BQ20+BQ18+BQ17+BQ26+BQ31+BQ32+BQ30+BQ10</f>
        <v>608600</v>
      </c>
      <c r="BR50" s="86" t="n">
        <f aca="false">BR35+BR24+BR22+BR21+BR20+BR18+BR17+BR26+BR31+BR32+BR30+BR10</f>
        <v>608600</v>
      </c>
      <c r="BS50" s="86" t="n">
        <f aca="false">BS35+BS24+BS22+BS21+BS20+BS18+BS17+BS26+BS31+BS32+BS30+BS10</f>
        <v>608600</v>
      </c>
      <c r="BT50" s="86" t="n">
        <f aca="false">BT35+BT24+BT22+BT21+BT20+BT18+BT17+BT26+BT31+BT32+BT30+BT10</f>
        <v>608600</v>
      </c>
      <c r="BU50" s="86" t="n">
        <f aca="false">BU35+BU24+BU22+BU21+BU20+BU18+BU17+BU26+BU31+BU32+BU30+BU10</f>
        <v>608600</v>
      </c>
      <c r="BV50" s="86" t="n">
        <f aca="false">BV35+BV24+BV22+BV21+BV20+BV18+BV17+BV26+BV31+BV32+BV30+BV10</f>
        <v>608600</v>
      </c>
      <c r="BW50" s="80"/>
      <c r="BX50" s="80"/>
      <c r="BY50" s="80"/>
      <c r="BZ50" s="80"/>
      <c r="CA50" s="80"/>
      <c r="CB50" s="80"/>
      <c r="CC50" s="80"/>
      <c r="CD50" s="80"/>
      <c r="CE50" s="80"/>
      <c r="CF50" s="80"/>
      <c r="CG50" s="80"/>
      <c r="CH50" s="80"/>
      <c r="CI50" s="80"/>
      <c r="CJ50" s="80"/>
      <c r="CK50" s="80"/>
      <c r="CL50" s="80"/>
      <c r="CM50" s="80"/>
      <c r="CN50" s="80"/>
      <c r="CO50" s="80"/>
      <c r="CP50" s="80"/>
      <c r="CQ50" s="80"/>
      <c r="CR50" s="80"/>
      <c r="CS50" s="80"/>
      <c r="CT50" s="80"/>
      <c r="CU50" s="80"/>
      <c r="CV50" s="80"/>
      <c r="CW50" s="80"/>
      <c r="CX50" s="80"/>
      <c r="CY50" s="80"/>
      <c r="CZ50" s="80"/>
      <c r="DA50" s="80"/>
      <c r="DB50" s="80"/>
      <c r="DC50" s="80"/>
    </row>
    <row r="51" customFormat="false" ht="12.75" hidden="false" customHeight="false" outlineLevel="0" collapsed="false">
      <c r="E51" s="106"/>
      <c r="F51" s="106"/>
      <c r="H51" s="82"/>
      <c r="I51" s="82"/>
      <c r="J51" s="82"/>
      <c r="L51" s="82"/>
      <c r="M51" s="86"/>
      <c r="N51" s="86"/>
      <c r="O51" s="87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94"/>
      <c r="BK51" s="80"/>
      <c r="BL51" s="80"/>
      <c r="BM51" s="80"/>
      <c r="BN51" s="80"/>
      <c r="BO51" s="80"/>
      <c r="BP51" s="80"/>
      <c r="BQ51" s="80"/>
      <c r="BR51" s="80"/>
      <c r="BS51" s="80"/>
      <c r="BT51" s="80"/>
      <c r="BU51" s="80"/>
      <c r="BV51" s="80"/>
      <c r="BW51" s="80"/>
      <c r="BX51" s="80"/>
      <c r="BY51" s="80"/>
      <c r="BZ51" s="80"/>
      <c r="CA51" s="80"/>
      <c r="CB51" s="80"/>
      <c r="CC51" s="80"/>
      <c r="CD51" s="80"/>
      <c r="CE51" s="80"/>
      <c r="CF51" s="80"/>
      <c r="CG51" s="80"/>
      <c r="CH51" s="80"/>
      <c r="CI51" s="80"/>
      <c r="CJ51" s="80"/>
      <c r="CK51" s="80"/>
      <c r="CL51" s="80"/>
      <c r="CM51" s="80"/>
      <c r="CN51" s="80"/>
      <c r="CO51" s="80"/>
      <c r="CP51" s="80"/>
      <c r="CQ51" s="80"/>
      <c r="CR51" s="80"/>
      <c r="CS51" s="80"/>
      <c r="CT51" s="80"/>
      <c r="CU51" s="80"/>
      <c r="CV51" s="80"/>
      <c r="CW51" s="80"/>
      <c r="CX51" s="80"/>
      <c r="CY51" s="80"/>
      <c r="CZ51" s="80"/>
      <c r="DA51" s="80"/>
      <c r="DB51" s="80"/>
      <c r="DC51" s="80"/>
    </row>
    <row r="52" customFormat="false" ht="12.75" hidden="false" customHeight="false" outlineLevel="0" collapsed="false">
      <c r="A52" s="106" t="s">
        <v>74</v>
      </c>
      <c r="E52" s="106"/>
      <c r="F52" s="106"/>
      <c r="H52" s="82" t="n">
        <f aca="false">SUM(H10:H45)</f>
        <v>1090000</v>
      </c>
      <c r="I52" s="82" t="n">
        <f aca="false">SUM(I10:I45)</f>
        <v>1090000</v>
      </c>
      <c r="J52" s="82"/>
      <c r="L52" s="82" t="n">
        <f aca="false">SUM(L10:L45)</f>
        <v>1090000</v>
      </c>
      <c r="M52" s="86" t="n">
        <f aca="false">SUM(M10:M45)</f>
        <v>1062500</v>
      </c>
      <c r="N52" s="86" t="n">
        <f aca="false">SUM(N10:N45)</f>
        <v>1076000</v>
      </c>
      <c r="O52" s="87" t="n">
        <f aca="false">SUM(O10:O45)</f>
        <v>1090000</v>
      </c>
      <c r="P52" s="86" t="n">
        <f aca="false">SUM(P10:P45)-P50</f>
        <v>1068500</v>
      </c>
      <c r="Q52" s="86" t="n">
        <f aca="false">SUM(Q10:Q45)-Q50</f>
        <v>1068500</v>
      </c>
      <c r="R52" s="86" t="n">
        <f aca="false">SUM(R10:R45)-R50</f>
        <v>1054500</v>
      </c>
      <c r="S52" s="86" t="n">
        <f aca="false">SUM(S10:S45)-S50</f>
        <v>1054500</v>
      </c>
      <c r="T52" s="86" t="n">
        <f aca="false">SUM(T10:T45)-T50</f>
        <v>1054500</v>
      </c>
      <c r="U52" s="86" t="n">
        <f aca="false">SUM(U10:U45)-U50</f>
        <v>1054500</v>
      </c>
      <c r="V52" s="86" t="n">
        <f aca="false">SUM(V10:V45)-V50</f>
        <v>1054500</v>
      </c>
      <c r="W52" s="86" t="n">
        <f aca="false">SUM(W10:W45)-W50</f>
        <v>1054500</v>
      </c>
      <c r="X52" s="86" t="n">
        <f aca="false">SUM(X10:X45)-X50</f>
        <v>1054500</v>
      </c>
      <c r="Y52" s="86" t="n">
        <f aca="false">SUM(Y10:Y45)-Y50</f>
        <v>1068500</v>
      </c>
      <c r="Z52" s="86" t="n">
        <f aca="false">SUM(Z10:Z45)-Z50</f>
        <v>1068500</v>
      </c>
      <c r="AA52" s="86" t="n">
        <f aca="false">SUM(AA10:AA45)-AA50</f>
        <v>1068500</v>
      </c>
      <c r="AB52" s="86" t="n">
        <f aca="false">SUM(AB10:AB45)-AB50</f>
        <v>1068500</v>
      </c>
      <c r="AC52" s="86" t="n">
        <f aca="false">SUM(AC10:AC45)-AC50</f>
        <v>1068500</v>
      </c>
      <c r="AD52" s="86" t="n">
        <f aca="false">SUM(AD10:AD45)-AD50</f>
        <v>1019500</v>
      </c>
      <c r="AE52" s="86" t="n">
        <f aca="false">SUM(AE10:AE45)-AE50</f>
        <v>1019500</v>
      </c>
      <c r="AF52" s="86" t="n">
        <f aca="false">SUM(AF10:AF45)-AF50</f>
        <v>994500</v>
      </c>
      <c r="AG52" s="86" t="n">
        <f aca="false">SUM(AG10:AG45)-AG50</f>
        <v>994500</v>
      </c>
      <c r="AH52" s="86" t="n">
        <f aca="false">SUM(AH10:AH45)-AH50</f>
        <v>994500</v>
      </c>
      <c r="AI52" s="86" t="n">
        <f aca="false">SUM(AI10:AI45)-AI50</f>
        <v>994500</v>
      </c>
      <c r="AJ52" s="86" t="n">
        <f aca="false">SUM(AJ10:AJ45)-AJ50</f>
        <v>994500</v>
      </c>
      <c r="AK52" s="86" t="n">
        <f aca="false">SUM(AK10:AK45)-AK50</f>
        <v>968500</v>
      </c>
      <c r="AL52" s="86" t="n">
        <f aca="false">SUM(AL10:AL45)-AL50</f>
        <v>968500</v>
      </c>
      <c r="AM52" s="86" t="n">
        <f aca="false">SUM(AM10:AM45)-AM50</f>
        <v>1003500</v>
      </c>
      <c r="AN52" s="86" t="n">
        <f aca="false">SUM(AN10:AN45)-AN50</f>
        <v>1003500</v>
      </c>
      <c r="AO52" s="86" t="n">
        <f aca="false">SUM(AO10:AO45)-AO50</f>
        <v>1003500</v>
      </c>
      <c r="AP52" s="86" t="n">
        <f aca="false">SUM(AP10:AP45)-AP50</f>
        <v>964500</v>
      </c>
      <c r="AQ52" s="86" t="n">
        <f aca="false">SUM(AQ10:AQ45)-AQ50</f>
        <v>964500</v>
      </c>
      <c r="AR52" s="86" t="n">
        <f aca="false">SUM(AR10:AR45)-AR50</f>
        <v>964500</v>
      </c>
      <c r="AS52" s="86" t="n">
        <f aca="false">SUM(AS10:AS45)-AS50</f>
        <v>964500</v>
      </c>
      <c r="AT52" s="86" t="n">
        <f aca="false">SUM(AT10:AT45)-AT50</f>
        <v>964500</v>
      </c>
      <c r="AU52" s="86" t="n">
        <f aca="false">SUM(AU10:AU45)-AU50</f>
        <v>964500</v>
      </c>
      <c r="AV52" s="86" t="n">
        <f aca="false">SUM(AV10:AV45)-AV50</f>
        <v>964500</v>
      </c>
      <c r="AW52" s="86" t="n">
        <f aca="false">SUM(AW10:AW45)-AW50</f>
        <v>978500</v>
      </c>
      <c r="AX52" s="86" t="n">
        <f aca="false">SUM(AX10:AX45)-AX50</f>
        <v>978500</v>
      </c>
      <c r="AY52" s="86" t="n">
        <f aca="false">SUM(AY10:AY45)-AY50</f>
        <v>970500</v>
      </c>
      <c r="AZ52" s="86" t="n">
        <f aca="false">SUM(AZ10:AZ45)-AZ50</f>
        <v>970500</v>
      </c>
      <c r="BA52" s="86" t="n">
        <f aca="false">SUM(BA10:BA45)-BA50</f>
        <v>970500</v>
      </c>
      <c r="BB52" s="86" t="n">
        <f aca="false">SUM(BB10:BB45)-BB50</f>
        <v>956500</v>
      </c>
      <c r="BC52" s="86" t="n">
        <f aca="false">SUM(BC10:BC45)-BC50</f>
        <v>870500</v>
      </c>
      <c r="BD52" s="86" t="n">
        <f aca="false">SUM(BD10:BD45)-BD50</f>
        <v>870500</v>
      </c>
      <c r="BE52" s="86" t="n">
        <f aca="false">SUM(BE10:BE45)-BE50</f>
        <v>870500</v>
      </c>
      <c r="BF52" s="86" t="n">
        <f aca="false">SUM(BF10:BF45)-BF50</f>
        <v>870500</v>
      </c>
      <c r="BG52" s="86" t="n">
        <f aca="false">SUM(BG10:BG45)-BG50</f>
        <v>870500</v>
      </c>
      <c r="BH52" s="86" t="n">
        <f aca="false">SUM(BH10:BH45)-BH50</f>
        <v>870500</v>
      </c>
      <c r="BI52" s="86" t="n">
        <f aca="false">SUM(BI10:BI45)-BI50</f>
        <v>434900</v>
      </c>
      <c r="BJ52" s="94" t="n">
        <f aca="false">SUM(BJ10:BJ45)-BJ50</f>
        <v>434900</v>
      </c>
      <c r="BK52" s="86" t="n">
        <f aca="false">SUM(BK10:BK45)-BK50</f>
        <v>385900</v>
      </c>
      <c r="BL52" s="86" t="n">
        <f aca="false">SUM(BL10:BL45)-BL50</f>
        <v>385900</v>
      </c>
      <c r="BM52" s="86" t="n">
        <f aca="false">SUM(BM10:BM45)-BM50</f>
        <v>385900</v>
      </c>
      <c r="BN52" s="86" t="n">
        <f aca="false">SUM(BN10:BN45)-BN50</f>
        <v>371900</v>
      </c>
      <c r="BO52" s="86" t="n">
        <f aca="false">SUM(BO10:BO45)-BO50</f>
        <v>371900</v>
      </c>
      <c r="BP52" s="86" t="n">
        <f aca="false">SUM(BP10:BP45)-BP50</f>
        <v>371900</v>
      </c>
      <c r="BQ52" s="86" t="n">
        <f aca="false">SUM(BQ10:BQ45)-BQ50</f>
        <v>371900</v>
      </c>
      <c r="BR52" s="86" t="n">
        <f aca="false">SUM(BR10:BR45)-BR50</f>
        <v>371900</v>
      </c>
      <c r="BS52" s="86" t="n">
        <f aca="false">SUM(BS10:BS45)-BS50</f>
        <v>371900</v>
      </c>
      <c r="BT52" s="86" t="n">
        <f aca="false">SUM(BT10:BT45)-BT50</f>
        <v>371900</v>
      </c>
      <c r="BU52" s="86" t="n">
        <f aca="false">SUM(BU10:BU45)-BU50</f>
        <v>385900</v>
      </c>
      <c r="BV52" s="86" t="n">
        <f aca="false">SUM(BV10:BV45)-BV50</f>
        <v>385900</v>
      </c>
      <c r="BW52" s="80"/>
      <c r="BX52" s="80"/>
      <c r="BY52" s="80"/>
      <c r="BZ52" s="80"/>
      <c r="CA52" s="80"/>
      <c r="CB52" s="80"/>
      <c r="CC52" s="80"/>
      <c r="CD52" s="80"/>
      <c r="CE52" s="80"/>
      <c r="CF52" s="80"/>
      <c r="CG52" s="80"/>
      <c r="CH52" s="80"/>
      <c r="CI52" s="80"/>
      <c r="CJ52" s="80"/>
      <c r="CK52" s="80"/>
      <c r="CL52" s="80"/>
      <c r="CM52" s="80"/>
      <c r="CN52" s="80"/>
      <c r="CO52" s="80"/>
      <c r="CP52" s="80"/>
      <c r="CQ52" s="80"/>
      <c r="CR52" s="80"/>
      <c r="CS52" s="80"/>
      <c r="CT52" s="80"/>
      <c r="CU52" s="80"/>
      <c r="CV52" s="80"/>
      <c r="CW52" s="80"/>
      <c r="CX52" s="80"/>
      <c r="CY52" s="80"/>
      <c r="CZ52" s="80"/>
      <c r="DA52" s="80"/>
      <c r="DB52" s="80"/>
      <c r="DC52" s="80"/>
    </row>
    <row r="53" customFormat="false" ht="12.75" hidden="false" customHeight="false" outlineLevel="0" collapsed="false">
      <c r="A53" s="107" t="s">
        <v>75</v>
      </c>
      <c r="B53" s="108"/>
      <c r="C53" s="108"/>
      <c r="D53" s="108"/>
      <c r="E53" s="109"/>
      <c r="F53" s="109"/>
      <c r="G53" s="108"/>
      <c r="H53" s="110"/>
      <c r="I53" s="110"/>
      <c r="J53" s="110"/>
      <c r="K53" s="111"/>
      <c r="L53" s="110"/>
      <c r="M53" s="112"/>
      <c r="N53" s="112"/>
      <c r="O53" s="113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 t="n">
        <f aca="false">AVERAGE(O52:Z52)</f>
        <v>1062125</v>
      </c>
      <c r="AA53" s="112"/>
      <c r="AB53" s="112"/>
      <c r="AC53" s="112"/>
      <c r="AD53" s="112"/>
      <c r="AE53" s="112"/>
      <c r="AF53" s="112"/>
      <c r="AG53" s="112"/>
      <c r="AH53" s="112"/>
      <c r="AI53" s="112"/>
      <c r="AJ53" s="112"/>
      <c r="AK53" s="112"/>
      <c r="AL53" s="112" t="n">
        <f aca="false">AVERAGE(AA52:AL52)</f>
        <v>1012833.33333333</v>
      </c>
      <c r="AM53" s="112"/>
      <c r="AN53" s="112"/>
      <c r="AO53" s="112"/>
      <c r="AP53" s="112"/>
      <c r="AQ53" s="112"/>
      <c r="AR53" s="112"/>
      <c r="AS53" s="112"/>
      <c r="AT53" s="112"/>
      <c r="AU53" s="112"/>
      <c r="AV53" s="112"/>
      <c r="AW53" s="112"/>
      <c r="AX53" s="112" t="n">
        <f aca="false">AVERAGE(AM52:AX52)</f>
        <v>976583.333333333</v>
      </c>
      <c r="AY53" s="112"/>
      <c r="AZ53" s="112"/>
      <c r="BA53" s="112"/>
      <c r="BB53" s="112"/>
      <c r="BC53" s="112"/>
      <c r="BD53" s="112"/>
      <c r="BE53" s="112"/>
      <c r="BF53" s="112"/>
      <c r="BG53" s="112"/>
      <c r="BH53" s="112"/>
      <c r="BI53" s="112"/>
      <c r="BJ53" s="114" t="n">
        <f aca="false">AVERAGE(AY52:BJ52)</f>
        <v>830066.666666667</v>
      </c>
      <c r="BK53" s="115"/>
      <c r="BL53" s="115"/>
      <c r="BM53" s="115"/>
      <c r="BN53" s="115"/>
      <c r="BO53" s="115"/>
      <c r="BP53" s="115"/>
      <c r="BQ53" s="115"/>
      <c r="BR53" s="115"/>
      <c r="BS53" s="115"/>
      <c r="BT53" s="115"/>
      <c r="BU53" s="115"/>
      <c r="BV53" s="112" t="n">
        <f aca="false">AVERAGE(BK52:BV52)</f>
        <v>377733.333333333</v>
      </c>
      <c r="BW53" s="115"/>
      <c r="BX53" s="115"/>
      <c r="BY53" s="115"/>
      <c r="BZ53" s="115"/>
      <c r="CA53" s="115"/>
      <c r="CB53" s="115"/>
      <c r="CC53" s="115"/>
      <c r="CD53" s="115"/>
      <c r="CE53" s="115"/>
      <c r="CF53" s="115"/>
      <c r="CG53" s="115"/>
      <c r="CH53" s="115"/>
      <c r="CI53" s="115"/>
      <c r="CJ53" s="115"/>
      <c r="CK53" s="115"/>
      <c r="CL53" s="115"/>
      <c r="CM53" s="115"/>
      <c r="CN53" s="115"/>
      <c r="CO53" s="115"/>
      <c r="CP53" s="115"/>
      <c r="CQ53" s="115"/>
      <c r="CR53" s="115"/>
      <c r="CS53" s="115"/>
      <c r="CT53" s="115"/>
      <c r="CU53" s="115"/>
      <c r="CV53" s="115"/>
      <c r="CW53" s="115"/>
      <c r="CX53" s="115"/>
      <c r="CY53" s="115"/>
      <c r="CZ53" s="115"/>
      <c r="DA53" s="115"/>
      <c r="DB53" s="115"/>
      <c r="DC53" s="115"/>
    </row>
    <row r="54" customFormat="false" ht="12.75" hidden="false" customHeight="false" outlineLevel="0" collapsed="false">
      <c r="A54" s="106" t="s">
        <v>76</v>
      </c>
      <c r="D54" s="106"/>
      <c r="E54" s="106"/>
      <c r="F54" s="106"/>
      <c r="H54" s="116" t="n">
        <f aca="false">H52/1090000</f>
        <v>1</v>
      </c>
      <c r="I54" s="116" t="n">
        <f aca="false">I52/1090000</f>
        <v>1</v>
      </c>
      <c r="J54" s="116"/>
      <c r="L54" s="116" t="n">
        <f aca="false">L52/1090000</f>
        <v>1</v>
      </c>
      <c r="M54" s="117" t="n">
        <f aca="false">M52/1090000</f>
        <v>0.974770642201835</v>
      </c>
      <c r="N54" s="117" t="n">
        <f aca="false">N52/1090000</f>
        <v>0.987155963302752</v>
      </c>
      <c r="O54" s="117" t="n">
        <f aca="false">O52/1090000</f>
        <v>1</v>
      </c>
      <c r="P54" s="117" t="n">
        <f aca="false">P52/1090000</f>
        <v>0.980275229357798</v>
      </c>
      <c r="Q54" s="117" t="n">
        <f aca="false">Q52/1090000</f>
        <v>0.980275229357798</v>
      </c>
      <c r="R54" s="117" t="n">
        <f aca="false">R52/1090000</f>
        <v>0.96743119266055</v>
      </c>
      <c r="S54" s="117" t="n">
        <f aca="false">S52/1090000</f>
        <v>0.96743119266055</v>
      </c>
      <c r="T54" s="117" t="n">
        <f aca="false">T52/1090000</f>
        <v>0.96743119266055</v>
      </c>
      <c r="U54" s="117" t="n">
        <f aca="false">U52/1090000</f>
        <v>0.96743119266055</v>
      </c>
      <c r="V54" s="117" t="n">
        <f aca="false">V52/1090000</f>
        <v>0.96743119266055</v>
      </c>
      <c r="W54" s="117" t="n">
        <f aca="false">W52/1090000</f>
        <v>0.96743119266055</v>
      </c>
      <c r="X54" s="117" t="n">
        <f aca="false">X52/1090000</f>
        <v>0.96743119266055</v>
      </c>
      <c r="Y54" s="117" t="n">
        <f aca="false">Y52/1090000</f>
        <v>0.980275229357798</v>
      </c>
      <c r="Z54" s="117" t="n">
        <f aca="false">Z52/1090000</f>
        <v>0.980275229357798</v>
      </c>
      <c r="AA54" s="117" t="n">
        <f aca="false">AA52/1090000</f>
        <v>0.980275229357798</v>
      </c>
      <c r="AB54" s="117" t="n">
        <f aca="false">AB52/1090000</f>
        <v>0.980275229357798</v>
      </c>
      <c r="AC54" s="117" t="n">
        <f aca="false">AC52/1090000</f>
        <v>0.980275229357798</v>
      </c>
      <c r="AD54" s="117" t="n">
        <f aca="false">AD52/1090000</f>
        <v>0.935321100917431</v>
      </c>
      <c r="AE54" s="117" t="n">
        <f aca="false">AE52/1090000</f>
        <v>0.935321100917431</v>
      </c>
      <c r="AF54" s="117" t="n">
        <f aca="false">AF52/1090000</f>
        <v>0.912385321100917</v>
      </c>
      <c r="AG54" s="117" t="n">
        <f aca="false">AG52/1090000</f>
        <v>0.912385321100917</v>
      </c>
      <c r="AH54" s="117" t="n">
        <f aca="false">AH52/1090000</f>
        <v>0.912385321100917</v>
      </c>
      <c r="AI54" s="117" t="n">
        <f aca="false">AI52/1090000</f>
        <v>0.912385321100917</v>
      </c>
      <c r="AJ54" s="117" t="n">
        <f aca="false">AJ52/1090000</f>
        <v>0.912385321100917</v>
      </c>
      <c r="AK54" s="117" t="n">
        <f aca="false">AK52/1090000</f>
        <v>0.888532110091743</v>
      </c>
      <c r="AL54" s="117" t="n">
        <f aca="false">AL52/1090000</f>
        <v>0.888532110091743</v>
      </c>
      <c r="AM54" s="117" t="n">
        <f aca="false">AM52/1090000</f>
        <v>0.920642201834862</v>
      </c>
      <c r="AN54" s="117" t="n">
        <f aca="false">AN52/1090000</f>
        <v>0.920642201834862</v>
      </c>
      <c r="AO54" s="117" t="n">
        <f aca="false">AO52/1090000</f>
        <v>0.920642201834862</v>
      </c>
      <c r="AP54" s="117" t="n">
        <f aca="false">AP52/1090000</f>
        <v>0.884862385321101</v>
      </c>
      <c r="AQ54" s="117" t="n">
        <f aca="false">AQ52/1090000</f>
        <v>0.884862385321101</v>
      </c>
      <c r="AR54" s="117" t="n">
        <f aca="false">AR52/1090000</f>
        <v>0.884862385321101</v>
      </c>
      <c r="AS54" s="117" t="n">
        <f aca="false">AS52/1090000</f>
        <v>0.884862385321101</v>
      </c>
      <c r="AT54" s="117" t="n">
        <f aca="false">AT52/1090000</f>
        <v>0.884862385321101</v>
      </c>
      <c r="AU54" s="117" t="n">
        <f aca="false">AU52/1090000</f>
        <v>0.884862385321101</v>
      </c>
      <c r="AV54" s="117" t="n">
        <f aca="false">AV52/1090000</f>
        <v>0.884862385321101</v>
      </c>
      <c r="AW54" s="117" t="n">
        <f aca="false">AW52/1090000</f>
        <v>0.897706422018349</v>
      </c>
      <c r="AX54" s="117" t="n">
        <f aca="false">AX52/1090000</f>
        <v>0.897706422018349</v>
      </c>
      <c r="AY54" s="117" t="n">
        <f aca="false">AY52/1090000</f>
        <v>0.890366972477064</v>
      </c>
      <c r="AZ54" s="117" t="n">
        <f aca="false">AZ52/1090000</f>
        <v>0.890366972477064</v>
      </c>
      <c r="BA54" s="117" t="n">
        <f aca="false">BA52/1090000</f>
        <v>0.890366972477064</v>
      </c>
      <c r="BB54" s="117" t="n">
        <f aca="false">BB52/1090000</f>
        <v>0.877522935779817</v>
      </c>
      <c r="BC54" s="117" t="n">
        <f aca="false">BC52/1090000</f>
        <v>0.798623853211009</v>
      </c>
      <c r="BD54" s="117" t="n">
        <f aca="false">BD52/1090000</f>
        <v>0.798623853211009</v>
      </c>
      <c r="BE54" s="117" t="n">
        <f aca="false">BE52/1090000</f>
        <v>0.798623853211009</v>
      </c>
      <c r="BF54" s="117" t="n">
        <f aca="false">BF52/1090000</f>
        <v>0.798623853211009</v>
      </c>
      <c r="BG54" s="117" t="n">
        <f aca="false">BG52/1090000</f>
        <v>0.798623853211009</v>
      </c>
      <c r="BH54" s="117" t="n">
        <f aca="false">BH52/1090000</f>
        <v>0.798623853211009</v>
      </c>
      <c r="BI54" s="117" t="n">
        <f aca="false">BI52/1090000</f>
        <v>0.398990825688073</v>
      </c>
      <c r="BJ54" s="118" t="n">
        <f aca="false">BJ52/1090000</f>
        <v>0.398990825688073</v>
      </c>
      <c r="BK54" s="117" t="n">
        <f aca="false">BK52/1090000</f>
        <v>0.354036697247706</v>
      </c>
      <c r="BL54" s="117" t="n">
        <f aca="false">BL52/1090000</f>
        <v>0.354036697247706</v>
      </c>
      <c r="BM54" s="117" t="n">
        <f aca="false">BM52/1090000</f>
        <v>0.354036697247706</v>
      </c>
      <c r="BN54" s="117" t="n">
        <f aca="false">BN52/1090000</f>
        <v>0.341192660550459</v>
      </c>
      <c r="BO54" s="117" t="n">
        <f aca="false">BO52/1090000</f>
        <v>0.341192660550459</v>
      </c>
      <c r="BP54" s="117" t="n">
        <f aca="false">BP52/1090000</f>
        <v>0.341192660550459</v>
      </c>
      <c r="BQ54" s="117" t="n">
        <f aca="false">BQ52/1090000</f>
        <v>0.341192660550459</v>
      </c>
      <c r="BR54" s="117" t="n">
        <f aca="false">BR52/1090000</f>
        <v>0.341192660550459</v>
      </c>
      <c r="BS54" s="117" t="n">
        <f aca="false">BS52/1090000</f>
        <v>0.341192660550459</v>
      </c>
      <c r="BT54" s="117" t="n">
        <f aca="false">BT52/1090000</f>
        <v>0.341192660550459</v>
      </c>
      <c r="BU54" s="117" t="n">
        <f aca="false">BU52/1090000</f>
        <v>0.354036697247706</v>
      </c>
      <c r="BV54" s="117" t="n">
        <f aca="false">BV52/1090000</f>
        <v>0.354036697247706</v>
      </c>
      <c r="BW54" s="80"/>
      <c r="BX54" s="80"/>
      <c r="BY54" s="80"/>
      <c r="BZ54" s="80"/>
      <c r="CA54" s="80"/>
      <c r="CB54" s="80"/>
      <c r="CC54" s="80"/>
      <c r="CD54" s="80"/>
      <c r="CE54" s="80"/>
      <c r="CF54" s="80"/>
      <c r="CG54" s="80"/>
      <c r="CH54" s="80"/>
      <c r="CI54" s="80"/>
      <c r="CJ54" s="80"/>
      <c r="CK54" s="80"/>
      <c r="CL54" s="80"/>
      <c r="CM54" s="80"/>
      <c r="CN54" s="80"/>
      <c r="CO54" s="80"/>
      <c r="CP54" s="80"/>
      <c r="CQ54" s="80"/>
      <c r="CR54" s="80"/>
      <c r="CS54" s="80"/>
      <c r="CT54" s="80"/>
      <c r="CU54" s="80"/>
      <c r="CV54" s="80"/>
      <c r="CW54" s="80"/>
      <c r="CX54" s="80"/>
      <c r="CY54" s="80"/>
      <c r="CZ54" s="80"/>
      <c r="DA54" s="80"/>
      <c r="DB54" s="80"/>
      <c r="DC54" s="80"/>
    </row>
    <row r="55" customFormat="false" ht="12.75" hidden="false" customHeight="false" outlineLevel="0" collapsed="false">
      <c r="H55" s="82"/>
      <c r="I55" s="82"/>
      <c r="J55" s="82"/>
      <c r="L55" s="82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118" t="n">
        <f aca="false">SUM(L54:BJ54)/51</f>
        <v>0.895984889368591</v>
      </c>
      <c r="BK55" s="86"/>
      <c r="BL55" s="86"/>
      <c r="BM55" s="86"/>
      <c r="BN55" s="86"/>
      <c r="BO55" s="86"/>
      <c r="BP55" s="86"/>
      <c r="BQ55" s="86"/>
      <c r="BR55" s="86"/>
      <c r="BS55" s="86"/>
      <c r="BT55" s="86"/>
      <c r="BU55" s="86"/>
      <c r="BV55" s="86"/>
      <c r="BW55" s="80"/>
      <c r="BX55" s="80"/>
      <c r="BY55" s="80"/>
      <c r="BZ55" s="80"/>
      <c r="CA55" s="80"/>
      <c r="CB55" s="80"/>
      <c r="CC55" s="80"/>
      <c r="CD55" s="80"/>
      <c r="CE55" s="80"/>
      <c r="CF55" s="80"/>
      <c r="CG55" s="80"/>
      <c r="CH55" s="80"/>
      <c r="CI55" s="80"/>
      <c r="CJ55" s="80"/>
      <c r="CK55" s="80"/>
      <c r="CL55" s="80"/>
      <c r="CM55" s="80"/>
      <c r="CN55" s="80"/>
      <c r="CO55" s="80"/>
      <c r="CP55" s="80"/>
      <c r="CQ55" s="80"/>
      <c r="CR55" s="80"/>
      <c r="CS55" s="80"/>
      <c r="CT55" s="80"/>
      <c r="CU55" s="80"/>
      <c r="CV55" s="80"/>
      <c r="CW55" s="80"/>
      <c r="CX55" s="80"/>
      <c r="CY55" s="80"/>
      <c r="CZ55" s="80"/>
      <c r="DA55" s="80"/>
      <c r="DB55" s="80"/>
      <c r="DC55" s="80"/>
    </row>
    <row r="56" customFormat="false" ht="12.75" hidden="false" customHeight="false" outlineLevel="0" collapsed="false">
      <c r="H56" s="82" t="n">
        <f aca="false">1090000-H52</f>
        <v>0</v>
      </c>
      <c r="I56" s="82" t="n">
        <f aca="false">1090000-I52</f>
        <v>0</v>
      </c>
      <c r="J56" s="82"/>
      <c r="L56" s="82" t="n">
        <f aca="false">1090000-L52</f>
        <v>0</v>
      </c>
      <c r="M56" s="86" t="n">
        <f aca="false">1090000-M52</f>
        <v>27500</v>
      </c>
      <c r="N56" s="86" t="n">
        <f aca="false">1090000-N52</f>
        <v>14000</v>
      </c>
      <c r="O56" s="86" t="n">
        <f aca="false">1090000-O52</f>
        <v>0</v>
      </c>
      <c r="P56" s="86" t="n">
        <f aca="false">1090000-P52</f>
        <v>21500</v>
      </c>
      <c r="Q56" s="86" t="n">
        <f aca="false">1090000-Q52</f>
        <v>21500</v>
      </c>
      <c r="R56" s="86" t="n">
        <f aca="false">1090000-R52</f>
        <v>35500</v>
      </c>
      <c r="S56" s="86" t="n">
        <f aca="false">1090000-S52</f>
        <v>35500</v>
      </c>
      <c r="T56" s="86" t="n">
        <f aca="false">1090000-T52</f>
        <v>35500</v>
      </c>
      <c r="U56" s="86" t="n">
        <f aca="false">1090000-U52</f>
        <v>35500</v>
      </c>
      <c r="V56" s="86" t="n">
        <f aca="false">1090000-V52</f>
        <v>35500</v>
      </c>
      <c r="W56" s="86" t="n">
        <f aca="false">1090000-W52</f>
        <v>35500</v>
      </c>
      <c r="X56" s="86" t="n">
        <f aca="false">1090000-X52</f>
        <v>35500</v>
      </c>
      <c r="Y56" s="86" t="n">
        <f aca="false">1090000-Y52</f>
        <v>21500</v>
      </c>
      <c r="Z56" s="86" t="n">
        <f aca="false">1090000-Z52</f>
        <v>21500</v>
      </c>
      <c r="AA56" s="86" t="n">
        <f aca="false">1090000-AA52</f>
        <v>21500</v>
      </c>
      <c r="AB56" s="86" t="n">
        <f aca="false">1090000-AB52</f>
        <v>21500</v>
      </c>
      <c r="AC56" s="86" t="n">
        <f aca="false">1090000-AC52</f>
        <v>21500</v>
      </c>
      <c r="AD56" s="86" t="n">
        <f aca="false">1090000-AD52</f>
        <v>70500</v>
      </c>
      <c r="AE56" s="86" t="n">
        <f aca="false">1090000-AE52</f>
        <v>70500</v>
      </c>
      <c r="AF56" s="86" t="n">
        <f aca="false">1090000-AF52</f>
        <v>95500</v>
      </c>
      <c r="AG56" s="86" t="n">
        <f aca="false">1090000-AG52</f>
        <v>95500</v>
      </c>
      <c r="AH56" s="86" t="n">
        <f aca="false">1090000-AH52</f>
        <v>95500</v>
      </c>
      <c r="AI56" s="86" t="n">
        <f aca="false">1090000-AI52</f>
        <v>95500</v>
      </c>
      <c r="AJ56" s="86" t="n">
        <f aca="false">1090000-AJ52</f>
        <v>95500</v>
      </c>
      <c r="AK56" s="86" t="n">
        <f aca="false">1090000-AK52</f>
        <v>121500</v>
      </c>
      <c r="AL56" s="86" t="n">
        <f aca="false">1090000-AL52</f>
        <v>121500</v>
      </c>
      <c r="AM56" s="86" t="n">
        <f aca="false">1090000-AM52</f>
        <v>86500</v>
      </c>
      <c r="AN56" s="86" t="n">
        <f aca="false">1090000-AN52</f>
        <v>86500</v>
      </c>
      <c r="AO56" s="86" t="n">
        <f aca="false">1090000-AO52</f>
        <v>86500</v>
      </c>
      <c r="AP56" s="86" t="n">
        <f aca="false">1090000-AP52</f>
        <v>125500</v>
      </c>
      <c r="AQ56" s="86" t="n">
        <f aca="false">1090000-AQ52</f>
        <v>125500</v>
      </c>
      <c r="AR56" s="86" t="n">
        <f aca="false">1090000-AR52</f>
        <v>125500</v>
      </c>
      <c r="AS56" s="86" t="n">
        <f aca="false">1090000-AS52</f>
        <v>125500</v>
      </c>
      <c r="AT56" s="86" t="n">
        <f aca="false">1090000-AT52</f>
        <v>125500</v>
      </c>
      <c r="AU56" s="86" t="n">
        <f aca="false">1090000-AU52</f>
        <v>125500</v>
      </c>
      <c r="AV56" s="86" t="n">
        <f aca="false">1090000-AV52</f>
        <v>125500</v>
      </c>
      <c r="AW56" s="86" t="n">
        <f aca="false">1090000-AW52</f>
        <v>111500</v>
      </c>
      <c r="AX56" s="86" t="n">
        <f aca="false">1090000-AX52</f>
        <v>111500</v>
      </c>
      <c r="AY56" s="86" t="n">
        <f aca="false">1090000-AY52</f>
        <v>119500</v>
      </c>
      <c r="AZ56" s="86" t="n">
        <f aca="false">1090000-AZ52</f>
        <v>119500</v>
      </c>
      <c r="BA56" s="86" t="n">
        <f aca="false">1090000-BA52</f>
        <v>119500</v>
      </c>
      <c r="BB56" s="86" t="n">
        <f aca="false">1090000-BB52</f>
        <v>133500</v>
      </c>
      <c r="BC56" s="86" t="n">
        <f aca="false">1090000-BC52</f>
        <v>219500</v>
      </c>
      <c r="BD56" s="86" t="n">
        <f aca="false">1090000-BD52</f>
        <v>219500</v>
      </c>
      <c r="BE56" s="86" t="n">
        <f aca="false">1090000-BE52</f>
        <v>219500</v>
      </c>
      <c r="BF56" s="86" t="n">
        <f aca="false">1090000-BF52</f>
        <v>219500</v>
      </c>
      <c r="BG56" s="86" t="n">
        <f aca="false">1090000-BG52</f>
        <v>219500</v>
      </c>
      <c r="BH56" s="86" t="n">
        <f aca="false">1090000-BH52</f>
        <v>219500</v>
      </c>
      <c r="BI56" s="86" t="n">
        <f aca="false">1090000-BI52</f>
        <v>655100</v>
      </c>
      <c r="BJ56" s="94" t="n">
        <f aca="false">1090000-BJ52</f>
        <v>655100</v>
      </c>
      <c r="BK56" s="86" t="n">
        <f aca="false">1090000-BK52</f>
        <v>704100</v>
      </c>
      <c r="BL56" s="86" t="n">
        <f aca="false">1090000-BL52</f>
        <v>704100</v>
      </c>
      <c r="BM56" s="86" t="n">
        <f aca="false">1090000-BM52</f>
        <v>704100</v>
      </c>
      <c r="BN56" s="86" t="n">
        <f aca="false">1090000-BN52</f>
        <v>718100</v>
      </c>
      <c r="BO56" s="86" t="n">
        <f aca="false">1090000-BO52</f>
        <v>718100</v>
      </c>
      <c r="BP56" s="86" t="n">
        <f aca="false">1090000-BP52</f>
        <v>718100</v>
      </c>
      <c r="BQ56" s="86" t="n">
        <f aca="false">1090000-BQ52</f>
        <v>718100</v>
      </c>
      <c r="BR56" s="86" t="n">
        <f aca="false">1090000-BR52</f>
        <v>718100</v>
      </c>
      <c r="BS56" s="86" t="n">
        <f aca="false">1090000-BS52</f>
        <v>718100</v>
      </c>
      <c r="BT56" s="86" t="n">
        <f aca="false">1090000-BT52</f>
        <v>718100</v>
      </c>
      <c r="BU56" s="86" t="n">
        <f aca="false">1090000-BU52</f>
        <v>704100</v>
      </c>
      <c r="BV56" s="86" t="n">
        <f aca="false">1090000-BV52</f>
        <v>704100</v>
      </c>
      <c r="BW56" s="80"/>
      <c r="BX56" s="80"/>
      <c r="BY56" s="80"/>
      <c r="BZ56" s="80"/>
      <c r="CA56" s="80"/>
      <c r="CB56" s="80"/>
      <c r="CC56" s="80"/>
      <c r="CD56" s="80"/>
      <c r="CE56" s="80"/>
      <c r="CF56" s="80"/>
      <c r="CG56" s="80"/>
      <c r="CH56" s="80"/>
      <c r="CI56" s="80"/>
      <c r="CJ56" s="80"/>
      <c r="CK56" s="80"/>
      <c r="CL56" s="80"/>
      <c r="CM56" s="80"/>
      <c r="CN56" s="80"/>
      <c r="CO56" s="80"/>
      <c r="CP56" s="80"/>
      <c r="CQ56" s="80"/>
      <c r="CR56" s="80"/>
      <c r="CS56" s="80"/>
      <c r="CT56" s="80"/>
      <c r="CU56" s="80"/>
      <c r="CV56" s="80"/>
      <c r="CW56" s="80"/>
      <c r="CX56" s="80"/>
      <c r="CY56" s="80"/>
      <c r="CZ56" s="80"/>
      <c r="DA56" s="80"/>
      <c r="DB56" s="80"/>
      <c r="DC56" s="80"/>
    </row>
    <row r="57" customFormat="false" ht="12.75" hidden="false" customHeight="false" outlineLevel="0" collapsed="false">
      <c r="A57" s="106" t="s">
        <v>77</v>
      </c>
      <c r="D57" s="106"/>
      <c r="E57" s="106"/>
      <c r="H57" s="116" t="n">
        <f aca="false">H56/1090000</f>
        <v>0</v>
      </c>
      <c r="I57" s="116" t="n">
        <f aca="false">I56/1090000</f>
        <v>0</v>
      </c>
      <c r="J57" s="116"/>
      <c r="L57" s="116" t="n">
        <f aca="false">L56/1090000</f>
        <v>0</v>
      </c>
      <c r="M57" s="117" t="n">
        <f aca="false">M56/1090000</f>
        <v>0.0252293577981651</v>
      </c>
      <c r="N57" s="117" t="n">
        <f aca="false">N56/1090000</f>
        <v>0.0128440366972477</v>
      </c>
      <c r="O57" s="117" t="n">
        <f aca="false">O56/1090000</f>
        <v>0</v>
      </c>
      <c r="P57" s="117" t="n">
        <f aca="false">P56/1090000</f>
        <v>0.0197247706422018</v>
      </c>
      <c r="Q57" s="117" t="n">
        <f aca="false">Q56/1090000</f>
        <v>0.0197247706422018</v>
      </c>
      <c r="R57" s="117" t="n">
        <f aca="false">R56/1090000</f>
        <v>0.0325688073394495</v>
      </c>
      <c r="S57" s="117" t="n">
        <f aca="false">S56/1090000</f>
        <v>0.0325688073394495</v>
      </c>
      <c r="T57" s="117" t="n">
        <f aca="false">T56/1090000</f>
        <v>0.0325688073394495</v>
      </c>
      <c r="U57" s="117" t="n">
        <f aca="false">U56/1090000</f>
        <v>0.0325688073394495</v>
      </c>
      <c r="V57" s="117" t="n">
        <f aca="false">V56/1090000</f>
        <v>0.0325688073394495</v>
      </c>
      <c r="W57" s="117" t="n">
        <f aca="false">W56/1090000</f>
        <v>0.0325688073394495</v>
      </c>
      <c r="X57" s="117" t="n">
        <f aca="false">X56/1090000</f>
        <v>0.0325688073394495</v>
      </c>
      <c r="Y57" s="117" t="n">
        <f aca="false">Y56/1090000</f>
        <v>0.0197247706422018</v>
      </c>
      <c r="Z57" s="117" t="n">
        <f aca="false">Z56/1090000</f>
        <v>0.0197247706422018</v>
      </c>
      <c r="AA57" s="117" t="n">
        <f aca="false">AA56/1090000</f>
        <v>0.0197247706422018</v>
      </c>
      <c r="AB57" s="117" t="n">
        <f aca="false">AB56/1090000</f>
        <v>0.0197247706422018</v>
      </c>
      <c r="AC57" s="117" t="n">
        <f aca="false">AC56/1090000</f>
        <v>0.0197247706422018</v>
      </c>
      <c r="AD57" s="117" t="n">
        <f aca="false">AD56/1090000</f>
        <v>0.0646788990825688</v>
      </c>
      <c r="AE57" s="117" t="n">
        <f aca="false">AE56/1090000</f>
        <v>0.0646788990825688</v>
      </c>
      <c r="AF57" s="117" t="n">
        <f aca="false">AF56/1090000</f>
        <v>0.0876146788990826</v>
      </c>
      <c r="AG57" s="117" t="n">
        <f aca="false">AG56/1090000</f>
        <v>0.0876146788990826</v>
      </c>
      <c r="AH57" s="117" t="n">
        <f aca="false">AH56/1090000</f>
        <v>0.0876146788990826</v>
      </c>
      <c r="AI57" s="117" t="n">
        <f aca="false">AI56/1090000</f>
        <v>0.0876146788990826</v>
      </c>
      <c r="AJ57" s="117" t="n">
        <f aca="false">AJ56/1090000</f>
        <v>0.0876146788990826</v>
      </c>
      <c r="AK57" s="117" t="n">
        <f aca="false">AK56/1090000</f>
        <v>0.111467889908257</v>
      </c>
      <c r="AL57" s="117" t="n">
        <f aca="false">AL56/1090000</f>
        <v>0.111467889908257</v>
      </c>
      <c r="AM57" s="117" t="n">
        <f aca="false">AM56/1090000</f>
        <v>0.0793577981651376</v>
      </c>
      <c r="AN57" s="117" t="n">
        <f aca="false">AN56/1090000</f>
        <v>0.0793577981651376</v>
      </c>
      <c r="AO57" s="117" t="n">
        <f aca="false">AO56/1090000</f>
        <v>0.0793577981651376</v>
      </c>
      <c r="AP57" s="117" t="n">
        <f aca="false">AP56/1090000</f>
        <v>0.115137614678899</v>
      </c>
      <c r="AQ57" s="117" t="n">
        <f aca="false">AQ56/1090000</f>
        <v>0.115137614678899</v>
      </c>
      <c r="AR57" s="117" t="n">
        <f aca="false">AR56/1090000</f>
        <v>0.115137614678899</v>
      </c>
      <c r="AS57" s="117" t="n">
        <f aca="false">AS56/1090000</f>
        <v>0.115137614678899</v>
      </c>
      <c r="AT57" s="117" t="n">
        <f aca="false">AT56/1090000</f>
        <v>0.115137614678899</v>
      </c>
      <c r="AU57" s="117" t="n">
        <f aca="false">AU56/1090000</f>
        <v>0.115137614678899</v>
      </c>
      <c r="AV57" s="117" t="n">
        <f aca="false">AV56/1090000</f>
        <v>0.115137614678899</v>
      </c>
      <c r="AW57" s="117" t="n">
        <f aca="false">AW56/1090000</f>
        <v>0.102293577981651</v>
      </c>
      <c r="AX57" s="117" t="n">
        <f aca="false">AX56/1090000</f>
        <v>0.102293577981651</v>
      </c>
      <c r="AY57" s="117" t="n">
        <f aca="false">AY56/1090000</f>
        <v>0.109633027522936</v>
      </c>
      <c r="AZ57" s="117" t="n">
        <f aca="false">AZ56/1090000</f>
        <v>0.109633027522936</v>
      </c>
      <c r="BA57" s="117" t="n">
        <f aca="false">BA56/1090000</f>
        <v>0.109633027522936</v>
      </c>
      <c r="BB57" s="117" t="n">
        <f aca="false">BB56/1090000</f>
        <v>0.122477064220183</v>
      </c>
      <c r="BC57" s="117" t="n">
        <f aca="false">BC56/1090000</f>
        <v>0.201376146788991</v>
      </c>
      <c r="BD57" s="117" t="n">
        <f aca="false">BD56/1090000</f>
        <v>0.201376146788991</v>
      </c>
      <c r="BE57" s="117" t="n">
        <f aca="false">BE56/1090000</f>
        <v>0.201376146788991</v>
      </c>
      <c r="BF57" s="117" t="n">
        <f aca="false">BF56/1090000</f>
        <v>0.201376146788991</v>
      </c>
      <c r="BG57" s="117" t="n">
        <f aca="false">BG56/1090000</f>
        <v>0.201376146788991</v>
      </c>
      <c r="BH57" s="117" t="n">
        <f aca="false">BH56/1090000</f>
        <v>0.201376146788991</v>
      </c>
      <c r="BI57" s="117" t="n">
        <f aca="false">BI56/1090000</f>
        <v>0.601009174311927</v>
      </c>
      <c r="BJ57" s="118" t="n">
        <f aca="false">BJ56/1090000</f>
        <v>0.601009174311927</v>
      </c>
      <c r="BK57" s="117" t="n">
        <f aca="false">BK56/1090000</f>
        <v>0.645963302752294</v>
      </c>
      <c r="BL57" s="117" t="n">
        <f aca="false">BL56/1090000</f>
        <v>0.645963302752294</v>
      </c>
      <c r="BM57" s="117" t="n">
        <f aca="false">BM56/1090000</f>
        <v>0.645963302752294</v>
      </c>
      <c r="BN57" s="117" t="n">
        <f aca="false">BN56/1090000</f>
        <v>0.658807339449541</v>
      </c>
      <c r="BO57" s="117" t="n">
        <f aca="false">BO56/1090000</f>
        <v>0.658807339449541</v>
      </c>
      <c r="BP57" s="117" t="n">
        <f aca="false">BP56/1090000</f>
        <v>0.658807339449541</v>
      </c>
      <c r="BQ57" s="117" t="n">
        <f aca="false">BQ56/1090000</f>
        <v>0.658807339449541</v>
      </c>
      <c r="BR57" s="117" t="n">
        <f aca="false">BR56/1090000</f>
        <v>0.658807339449541</v>
      </c>
      <c r="BS57" s="117" t="n">
        <f aca="false">BS56/1090000</f>
        <v>0.658807339449541</v>
      </c>
      <c r="BT57" s="117" t="n">
        <f aca="false">BT56/1090000</f>
        <v>0.658807339449541</v>
      </c>
      <c r="BU57" s="117" t="n">
        <f aca="false">BU56/1090000</f>
        <v>0.645963302752294</v>
      </c>
      <c r="BV57" s="117" t="n">
        <f aca="false">BV56/1090000</f>
        <v>0.645963302752294</v>
      </c>
      <c r="BW57" s="80"/>
      <c r="BX57" s="80"/>
      <c r="BY57" s="80"/>
      <c r="BZ57" s="80"/>
      <c r="CA57" s="80"/>
      <c r="CB57" s="80"/>
      <c r="CC57" s="80"/>
      <c r="CD57" s="80"/>
      <c r="CE57" s="80"/>
      <c r="CF57" s="80"/>
      <c r="CG57" s="80"/>
      <c r="CH57" s="80"/>
      <c r="CI57" s="80"/>
      <c r="CJ57" s="80"/>
      <c r="CK57" s="80"/>
      <c r="CL57" s="80"/>
      <c r="CM57" s="80"/>
      <c r="CN57" s="80"/>
      <c r="CO57" s="80"/>
      <c r="CP57" s="80"/>
      <c r="CQ57" s="80"/>
      <c r="CR57" s="80"/>
      <c r="CS57" s="80"/>
      <c r="CT57" s="80"/>
      <c r="CU57" s="80"/>
      <c r="CV57" s="80"/>
      <c r="CW57" s="80"/>
      <c r="CX57" s="80"/>
      <c r="CY57" s="80"/>
      <c r="CZ57" s="80"/>
      <c r="DA57" s="80"/>
      <c r="DB57" s="80"/>
      <c r="DC57" s="80"/>
    </row>
    <row r="58" customFormat="false" ht="12.75" hidden="false" customHeight="false" outlineLevel="0" collapsed="false">
      <c r="M58" s="80"/>
      <c r="N58" s="80"/>
      <c r="O58" s="93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118" t="n">
        <f aca="false">SUM(M57:BJ57)/51</f>
        <v>0.104015110631409</v>
      </c>
      <c r="BK58" s="80"/>
      <c r="BL58" s="80"/>
      <c r="BM58" s="80"/>
      <c r="BN58" s="80"/>
      <c r="BO58" s="80"/>
      <c r="BP58" s="80"/>
      <c r="BQ58" s="80"/>
      <c r="BR58" s="80"/>
      <c r="BS58" s="80"/>
      <c r="BT58" s="80"/>
      <c r="BU58" s="80"/>
      <c r="BV58" s="80"/>
      <c r="BW58" s="80"/>
      <c r="BX58" s="80"/>
      <c r="BY58" s="80"/>
      <c r="BZ58" s="80"/>
      <c r="CA58" s="80"/>
      <c r="CB58" s="80"/>
      <c r="CC58" s="80"/>
      <c r="CD58" s="80"/>
      <c r="CE58" s="80"/>
      <c r="CF58" s="80"/>
      <c r="CG58" s="80"/>
      <c r="CH58" s="80"/>
      <c r="CI58" s="80"/>
      <c r="CJ58" s="80"/>
      <c r="CK58" s="80"/>
      <c r="CL58" s="80"/>
      <c r="CM58" s="80"/>
      <c r="CN58" s="80"/>
      <c r="CO58" s="80"/>
      <c r="CP58" s="80"/>
      <c r="CQ58" s="80"/>
      <c r="CR58" s="80"/>
      <c r="CS58" s="80"/>
      <c r="CT58" s="80"/>
      <c r="CU58" s="80"/>
      <c r="CV58" s="80"/>
      <c r="CW58" s="80"/>
      <c r="CX58" s="80"/>
      <c r="CY58" s="80"/>
      <c r="CZ58" s="80"/>
      <c r="DA58" s="80"/>
      <c r="DB58" s="80"/>
      <c r="DC58" s="80"/>
    </row>
    <row r="59" customFormat="false" ht="12.75" hidden="false" customHeight="false" outlineLevel="0" collapsed="false">
      <c r="M59" s="80"/>
      <c r="N59" s="80"/>
      <c r="O59" s="93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80"/>
      <c r="BF59" s="80"/>
      <c r="BG59" s="80"/>
      <c r="BH59" s="80"/>
      <c r="BI59" s="80"/>
      <c r="BJ59" s="81"/>
      <c r="BK59" s="80"/>
      <c r="BL59" s="80"/>
      <c r="BM59" s="80"/>
      <c r="BN59" s="80"/>
      <c r="BO59" s="80"/>
      <c r="BP59" s="80"/>
      <c r="BQ59" s="80"/>
      <c r="BR59" s="80"/>
      <c r="BS59" s="80"/>
      <c r="BT59" s="80"/>
      <c r="BU59" s="80"/>
      <c r="BV59" s="80"/>
      <c r="BW59" s="80"/>
      <c r="BX59" s="80"/>
      <c r="BY59" s="80"/>
      <c r="BZ59" s="80"/>
      <c r="CA59" s="80"/>
      <c r="CB59" s="80"/>
      <c r="CC59" s="80"/>
      <c r="CD59" s="80"/>
      <c r="CE59" s="80"/>
      <c r="CF59" s="80"/>
      <c r="CG59" s="80"/>
      <c r="CH59" s="80"/>
      <c r="CI59" s="80"/>
      <c r="CJ59" s="80"/>
      <c r="CK59" s="80"/>
      <c r="CL59" s="80"/>
      <c r="CM59" s="80"/>
      <c r="CN59" s="80"/>
      <c r="CO59" s="80"/>
      <c r="CP59" s="80"/>
      <c r="CQ59" s="80"/>
      <c r="CR59" s="80"/>
      <c r="CS59" s="80"/>
      <c r="CT59" s="80"/>
      <c r="CU59" s="80"/>
      <c r="CV59" s="80"/>
      <c r="CW59" s="80"/>
      <c r="CX59" s="80"/>
      <c r="CY59" s="80"/>
      <c r="CZ59" s="80"/>
      <c r="DA59" s="80"/>
      <c r="DB59" s="80"/>
      <c r="DC59" s="80"/>
    </row>
    <row r="60" customFormat="false" ht="12.75" hidden="false" customHeight="false" outlineLevel="0" collapsed="false">
      <c r="A60" s="0" t="s">
        <v>78</v>
      </c>
      <c r="M60" s="80"/>
      <c r="N60" s="80"/>
      <c r="O60" s="93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1"/>
      <c r="BK60" s="80"/>
      <c r="BL60" s="80"/>
      <c r="BM60" s="80"/>
      <c r="BN60" s="80"/>
      <c r="BO60" s="80"/>
      <c r="BP60" s="80"/>
      <c r="BQ60" s="80"/>
      <c r="BR60" s="80"/>
      <c r="BS60" s="80"/>
      <c r="BT60" s="80"/>
      <c r="BU60" s="80"/>
      <c r="BV60" s="80"/>
      <c r="BW60" s="80"/>
      <c r="BX60" s="80"/>
      <c r="BY60" s="80"/>
      <c r="BZ60" s="80"/>
      <c r="CA60" s="80"/>
      <c r="CB60" s="80"/>
      <c r="CC60" s="80"/>
      <c r="CD60" s="80"/>
      <c r="CE60" s="80"/>
      <c r="CF60" s="80"/>
      <c r="CG60" s="80"/>
      <c r="CH60" s="80"/>
      <c r="CI60" s="80"/>
      <c r="CJ60" s="80"/>
      <c r="CK60" s="80"/>
      <c r="CL60" s="80"/>
      <c r="CM60" s="80"/>
      <c r="CN60" s="80"/>
      <c r="CO60" s="80"/>
      <c r="CP60" s="80"/>
      <c r="CQ60" s="80"/>
      <c r="CR60" s="80"/>
      <c r="CS60" s="80"/>
      <c r="CT60" s="80"/>
      <c r="CU60" s="80"/>
      <c r="CV60" s="80"/>
      <c r="CW60" s="80"/>
      <c r="CX60" s="80"/>
      <c r="CY60" s="80"/>
      <c r="CZ60" s="80"/>
      <c r="DA60" s="80"/>
      <c r="DB60" s="80"/>
      <c r="DC60" s="80"/>
    </row>
    <row r="61" customFormat="false" ht="12.75" hidden="false" customHeight="false" outlineLevel="0" collapsed="false">
      <c r="M61" s="80"/>
      <c r="N61" s="80"/>
      <c r="O61" s="93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0"/>
      <c r="BF61" s="80"/>
      <c r="BG61" s="80"/>
      <c r="BH61" s="80"/>
      <c r="BI61" s="80"/>
      <c r="BJ61" s="81"/>
      <c r="BK61" s="80"/>
      <c r="BL61" s="80"/>
      <c r="BM61" s="80"/>
      <c r="BN61" s="80"/>
      <c r="BO61" s="80"/>
      <c r="BP61" s="80"/>
      <c r="BQ61" s="80"/>
      <c r="BR61" s="80"/>
      <c r="BS61" s="80"/>
      <c r="BT61" s="80"/>
      <c r="BU61" s="80"/>
      <c r="BV61" s="80"/>
      <c r="BW61" s="80"/>
      <c r="BX61" s="80"/>
      <c r="BY61" s="80"/>
      <c r="BZ61" s="80"/>
      <c r="CA61" s="80"/>
      <c r="CB61" s="80"/>
      <c r="CC61" s="80"/>
      <c r="CD61" s="80"/>
      <c r="CE61" s="80"/>
      <c r="CF61" s="80"/>
      <c r="CG61" s="80"/>
      <c r="CH61" s="80"/>
      <c r="CI61" s="80"/>
      <c r="CJ61" s="80"/>
      <c r="CK61" s="80"/>
      <c r="CL61" s="80"/>
      <c r="CM61" s="80"/>
      <c r="CN61" s="80"/>
      <c r="CO61" s="80"/>
      <c r="CP61" s="80"/>
      <c r="CQ61" s="80"/>
      <c r="CR61" s="80"/>
      <c r="CS61" s="80"/>
      <c r="CT61" s="80"/>
      <c r="CU61" s="80"/>
      <c r="CV61" s="80"/>
      <c r="CW61" s="80"/>
      <c r="CX61" s="80"/>
      <c r="CY61" s="80"/>
      <c r="CZ61" s="80"/>
      <c r="DA61" s="80"/>
      <c r="DB61" s="80"/>
      <c r="DC61" s="80"/>
    </row>
    <row r="62" customFormat="false" ht="12.75" hidden="false" customHeight="false" outlineLevel="0" collapsed="false">
      <c r="M62" s="80"/>
      <c r="N62" s="80"/>
      <c r="O62" s="93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  <c r="AV62" s="80"/>
      <c r="AW62" s="80"/>
      <c r="AX62" s="80"/>
      <c r="AY62" s="80"/>
      <c r="AZ62" s="80"/>
      <c r="BA62" s="80"/>
      <c r="BB62" s="80"/>
      <c r="BC62" s="80"/>
      <c r="BD62" s="80"/>
      <c r="BE62" s="80"/>
      <c r="BF62" s="80"/>
      <c r="BG62" s="80"/>
      <c r="BH62" s="80"/>
      <c r="BI62" s="80"/>
      <c r="BJ62" s="81"/>
      <c r="BK62" s="80"/>
      <c r="BL62" s="80"/>
      <c r="BM62" s="80"/>
      <c r="BN62" s="80"/>
      <c r="BO62" s="80"/>
      <c r="BP62" s="80"/>
      <c r="BQ62" s="80"/>
      <c r="BR62" s="80"/>
      <c r="BS62" s="80"/>
      <c r="BT62" s="80"/>
      <c r="BU62" s="80"/>
      <c r="BV62" s="80"/>
      <c r="BW62" s="80"/>
      <c r="BX62" s="80"/>
      <c r="BY62" s="80"/>
      <c r="BZ62" s="80"/>
      <c r="CA62" s="80"/>
      <c r="CB62" s="80"/>
      <c r="CC62" s="80"/>
      <c r="CD62" s="80"/>
      <c r="CE62" s="80"/>
      <c r="CF62" s="80"/>
      <c r="CG62" s="80"/>
      <c r="CH62" s="80"/>
      <c r="CI62" s="80"/>
      <c r="CJ62" s="80"/>
      <c r="CK62" s="80"/>
      <c r="CL62" s="80"/>
      <c r="CM62" s="80"/>
      <c r="CN62" s="80"/>
      <c r="CO62" s="80"/>
      <c r="CP62" s="80"/>
      <c r="CQ62" s="80"/>
      <c r="CR62" s="80"/>
      <c r="CS62" s="80"/>
      <c r="CT62" s="80"/>
      <c r="CU62" s="80"/>
      <c r="CV62" s="80"/>
      <c r="CW62" s="80"/>
      <c r="CX62" s="80"/>
      <c r="CY62" s="80"/>
      <c r="CZ62" s="80"/>
      <c r="DA62" s="80"/>
      <c r="DB62" s="80"/>
      <c r="DC62" s="80"/>
    </row>
    <row r="63" customFormat="false" ht="12.75" hidden="false" customHeight="false" outlineLevel="0" collapsed="false">
      <c r="M63" s="80"/>
      <c r="N63" s="80"/>
      <c r="O63" s="93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0"/>
      <c r="BF63" s="80"/>
      <c r="BG63" s="80"/>
      <c r="BH63" s="80"/>
      <c r="BI63" s="80"/>
      <c r="BJ63" s="81"/>
      <c r="BK63" s="80"/>
      <c r="BL63" s="80"/>
      <c r="BM63" s="80"/>
      <c r="BN63" s="80"/>
      <c r="BO63" s="80"/>
      <c r="BP63" s="80"/>
      <c r="BQ63" s="80"/>
      <c r="BR63" s="80"/>
      <c r="BS63" s="80"/>
      <c r="BT63" s="80"/>
      <c r="BU63" s="80"/>
      <c r="BV63" s="80"/>
      <c r="BW63" s="80"/>
      <c r="BX63" s="80"/>
      <c r="BY63" s="80"/>
      <c r="BZ63" s="80"/>
      <c r="CA63" s="80"/>
      <c r="CB63" s="80"/>
      <c r="CC63" s="80"/>
      <c r="CD63" s="80"/>
      <c r="CE63" s="80"/>
      <c r="CF63" s="80"/>
      <c r="CG63" s="80"/>
      <c r="CH63" s="80"/>
      <c r="CI63" s="80"/>
      <c r="CJ63" s="80"/>
      <c r="CK63" s="80"/>
      <c r="CL63" s="80"/>
      <c r="CM63" s="80"/>
      <c r="CN63" s="80"/>
      <c r="CO63" s="80"/>
      <c r="CP63" s="80"/>
      <c r="CQ63" s="80"/>
      <c r="CR63" s="80"/>
      <c r="CS63" s="80"/>
      <c r="CT63" s="80"/>
      <c r="CU63" s="80"/>
      <c r="CV63" s="80"/>
      <c r="CW63" s="80"/>
      <c r="CX63" s="80"/>
      <c r="CY63" s="80"/>
      <c r="CZ63" s="80"/>
      <c r="DA63" s="80"/>
      <c r="DB63" s="80"/>
      <c r="DC63" s="80"/>
    </row>
    <row r="64" customFormat="false" ht="12.75" hidden="false" customHeight="false" outlineLevel="0" collapsed="false">
      <c r="M64" s="80"/>
      <c r="N64" s="80"/>
      <c r="O64" s="93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0"/>
      <c r="BF64" s="80"/>
      <c r="BG64" s="80"/>
      <c r="BH64" s="80"/>
      <c r="BI64" s="80"/>
      <c r="BJ64" s="81"/>
      <c r="BK64" s="80"/>
      <c r="BL64" s="80"/>
      <c r="BM64" s="80"/>
      <c r="BN64" s="80"/>
      <c r="BO64" s="80"/>
      <c r="BP64" s="80"/>
      <c r="BQ64" s="80"/>
      <c r="BR64" s="80"/>
      <c r="BS64" s="80"/>
      <c r="BT64" s="80"/>
      <c r="BU64" s="80"/>
      <c r="BV64" s="80"/>
      <c r="BW64" s="80"/>
      <c r="BX64" s="80"/>
      <c r="BY64" s="80"/>
      <c r="BZ64" s="80"/>
      <c r="CA64" s="80"/>
      <c r="CB64" s="80"/>
      <c r="CC64" s="80"/>
      <c r="CD64" s="80"/>
      <c r="CE64" s="80"/>
      <c r="CF64" s="80"/>
      <c r="CG64" s="80"/>
      <c r="CH64" s="80"/>
      <c r="CI64" s="80"/>
      <c r="CJ64" s="80"/>
      <c r="CK64" s="80"/>
      <c r="CL64" s="80"/>
      <c r="CM64" s="80"/>
      <c r="CN64" s="80"/>
      <c r="CO64" s="80"/>
      <c r="CP64" s="80"/>
      <c r="CQ64" s="80"/>
      <c r="CR64" s="80"/>
      <c r="CS64" s="80"/>
      <c r="CT64" s="80"/>
      <c r="CU64" s="80"/>
      <c r="CV64" s="80"/>
      <c r="CW64" s="80"/>
      <c r="CX64" s="80"/>
      <c r="CY64" s="80"/>
      <c r="CZ64" s="80"/>
      <c r="DA64" s="80"/>
      <c r="DB64" s="80"/>
      <c r="DC64" s="80"/>
    </row>
    <row r="65" customFormat="false" ht="12.75" hidden="false" customHeight="false" outlineLevel="0" collapsed="false">
      <c r="M65" s="80"/>
      <c r="N65" s="80"/>
      <c r="O65" s="93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80"/>
      <c r="BN65" s="80"/>
      <c r="BO65" s="80"/>
      <c r="BP65" s="80"/>
      <c r="BQ65" s="80"/>
      <c r="BR65" s="80"/>
      <c r="BS65" s="80"/>
      <c r="BT65" s="80"/>
      <c r="BU65" s="80"/>
      <c r="BV65" s="80"/>
      <c r="BW65" s="80"/>
      <c r="BX65" s="80"/>
      <c r="BY65" s="80"/>
      <c r="BZ65" s="80"/>
      <c r="CA65" s="80"/>
      <c r="CB65" s="80"/>
      <c r="CC65" s="80"/>
      <c r="CD65" s="80"/>
      <c r="CE65" s="80"/>
      <c r="CF65" s="80"/>
      <c r="CG65" s="80"/>
      <c r="CH65" s="80"/>
      <c r="CI65" s="80"/>
      <c r="CJ65" s="80"/>
      <c r="CK65" s="80"/>
      <c r="CL65" s="80"/>
      <c r="CM65" s="80"/>
      <c r="CN65" s="80"/>
      <c r="CO65" s="80"/>
      <c r="CP65" s="80"/>
      <c r="CQ65" s="80"/>
      <c r="CR65" s="80"/>
      <c r="CS65" s="80"/>
      <c r="CT65" s="80"/>
      <c r="CU65" s="80"/>
      <c r="CV65" s="80"/>
      <c r="CW65" s="80"/>
      <c r="CX65" s="80"/>
      <c r="CY65" s="80"/>
      <c r="CZ65" s="80"/>
      <c r="DA65" s="80"/>
      <c r="DB65" s="80"/>
      <c r="DC65" s="80"/>
    </row>
    <row r="66" customFormat="false" ht="12.75" hidden="false" customHeight="false" outlineLevel="0" collapsed="false">
      <c r="M66" s="80"/>
      <c r="N66" s="80"/>
      <c r="O66" s="93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  <c r="BK66" s="80"/>
      <c r="BL66" s="80"/>
      <c r="BM66" s="80"/>
      <c r="BN66" s="80"/>
      <c r="BO66" s="80"/>
      <c r="BP66" s="80"/>
      <c r="BQ66" s="80"/>
      <c r="BR66" s="80"/>
      <c r="BS66" s="80"/>
      <c r="BT66" s="80"/>
      <c r="BU66" s="80"/>
      <c r="BV66" s="80"/>
      <c r="BW66" s="80"/>
      <c r="BX66" s="80"/>
      <c r="BY66" s="80"/>
      <c r="BZ66" s="80"/>
      <c r="CA66" s="80"/>
      <c r="CB66" s="80"/>
      <c r="CC66" s="80"/>
      <c r="CD66" s="80"/>
      <c r="CE66" s="80"/>
      <c r="CF66" s="80"/>
      <c r="CG66" s="80"/>
      <c r="CH66" s="80"/>
      <c r="CI66" s="80"/>
      <c r="CJ66" s="80"/>
      <c r="CK66" s="80"/>
      <c r="CL66" s="80"/>
      <c r="CM66" s="80"/>
      <c r="CN66" s="80"/>
      <c r="CO66" s="80"/>
      <c r="CP66" s="80"/>
      <c r="CQ66" s="80"/>
      <c r="CR66" s="80"/>
      <c r="CS66" s="80"/>
      <c r="CT66" s="80"/>
      <c r="CU66" s="80"/>
      <c r="CV66" s="80"/>
      <c r="CW66" s="80"/>
      <c r="CX66" s="80"/>
      <c r="CY66" s="80"/>
      <c r="CZ66" s="80"/>
      <c r="DA66" s="80"/>
      <c r="DB66" s="80"/>
      <c r="DC66" s="80"/>
    </row>
    <row r="67" customFormat="false" ht="12.75" hidden="false" customHeight="false" outlineLevel="0" collapsed="false">
      <c r="M67" s="80"/>
      <c r="N67" s="80"/>
      <c r="O67" s="93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0"/>
      <c r="BH67" s="80"/>
      <c r="BI67" s="80"/>
      <c r="BJ67" s="80"/>
      <c r="BK67" s="80"/>
      <c r="BL67" s="80"/>
      <c r="BM67" s="80"/>
      <c r="BN67" s="80"/>
      <c r="BO67" s="80"/>
      <c r="BP67" s="80"/>
      <c r="BQ67" s="80"/>
      <c r="BR67" s="80"/>
      <c r="BS67" s="80"/>
      <c r="BT67" s="80"/>
      <c r="BU67" s="80"/>
      <c r="BV67" s="80"/>
      <c r="BW67" s="80"/>
      <c r="BX67" s="80"/>
      <c r="BY67" s="80"/>
      <c r="BZ67" s="80"/>
      <c r="CA67" s="80"/>
      <c r="CB67" s="80"/>
      <c r="CC67" s="80"/>
      <c r="CD67" s="80"/>
      <c r="CE67" s="80"/>
      <c r="CF67" s="80"/>
      <c r="CG67" s="80"/>
      <c r="CH67" s="80"/>
      <c r="CI67" s="80"/>
      <c r="CJ67" s="80"/>
      <c r="CK67" s="80"/>
      <c r="CL67" s="80"/>
      <c r="CM67" s="80"/>
      <c r="CN67" s="80"/>
      <c r="CO67" s="80"/>
      <c r="CP67" s="80"/>
      <c r="CQ67" s="80"/>
      <c r="CR67" s="80"/>
      <c r="CS67" s="80"/>
      <c r="CT67" s="80"/>
      <c r="CU67" s="80"/>
      <c r="CV67" s="80"/>
      <c r="CW67" s="80"/>
      <c r="CX67" s="80"/>
      <c r="CY67" s="80"/>
      <c r="CZ67" s="80"/>
      <c r="DA67" s="80"/>
      <c r="DB67" s="80"/>
      <c r="DC67" s="80"/>
    </row>
    <row r="68" customFormat="false" ht="12.75" hidden="false" customHeight="false" outlineLevel="0" collapsed="false">
      <c r="M68" s="80"/>
      <c r="N68" s="80"/>
      <c r="O68" s="93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0"/>
      <c r="BC68" s="80"/>
      <c r="BD68" s="80"/>
      <c r="BE68" s="80"/>
      <c r="BF68" s="80"/>
      <c r="BG68" s="80"/>
      <c r="BH68" s="80"/>
      <c r="BI68" s="80"/>
      <c r="BJ68" s="80"/>
      <c r="BK68" s="80"/>
      <c r="BL68" s="80"/>
      <c r="BM68" s="80"/>
      <c r="BN68" s="80"/>
      <c r="BO68" s="80"/>
      <c r="BP68" s="80"/>
      <c r="BQ68" s="80"/>
      <c r="BR68" s="80"/>
      <c r="BS68" s="80"/>
      <c r="BT68" s="80"/>
      <c r="BU68" s="80"/>
      <c r="BV68" s="80"/>
      <c r="BW68" s="80"/>
      <c r="BX68" s="80"/>
      <c r="BY68" s="80"/>
      <c r="BZ68" s="80"/>
      <c r="CA68" s="80"/>
      <c r="CB68" s="80"/>
      <c r="CC68" s="80"/>
      <c r="CD68" s="80"/>
      <c r="CE68" s="80"/>
      <c r="CF68" s="80"/>
      <c r="CG68" s="80"/>
      <c r="CH68" s="80"/>
      <c r="CI68" s="80"/>
      <c r="CJ68" s="80"/>
      <c r="CK68" s="80"/>
      <c r="CL68" s="80"/>
      <c r="CM68" s="80"/>
      <c r="CN68" s="80"/>
      <c r="CO68" s="80"/>
      <c r="CP68" s="80"/>
      <c r="CQ68" s="80"/>
      <c r="CR68" s="80"/>
      <c r="CS68" s="80"/>
      <c r="CT68" s="80"/>
      <c r="CU68" s="80"/>
      <c r="CV68" s="80"/>
      <c r="CW68" s="80"/>
      <c r="CX68" s="80"/>
      <c r="CY68" s="80"/>
      <c r="CZ68" s="80"/>
      <c r="DA68" s="80"/>
      <c r="DB68" s="80"/>
      <c r="DC68" s="80"/>
    </row>
    <row r="69" customFormat="false" ht="12.75" hidden="false" customHeight="false" outlineLevel="0" collapsed="false"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80"/>
      <c r="BD69" s="80"/>
      <c r="BE69" s="80"/>
      <c r="BF69" s="80"/>
      <c r="BG69" s="80"/>
      <c r="BH69" s="80"/>
      <c r="BI69" s="80"/>
      <c r="BJ69" s="80"/>
      <c r="BK69" s="80"/>
      <c r="BL69" s="80"/>
      <c r="BM69" s="80"/>
      <c r="BN69" s="80"/>
      <c r="BO69" s="80"/>
      <c r="BP69" s="80"/>
      <c r="BQ69" s="80"/>
      <c r="BR69" s="80"/>
      <c r="BS69" s="80"/>
      <c r="BT69" s="80"/>
      <c r="BU69" s="80"/>
      <c r="BV69" s="80"/>
      <c r="BW69" s="80"/>
      <c r="BX69" s="80"/>
      <c r="BY69" s="80"/>
      <c r="BZ69" s="80"/>
      <c r="CA69" s="80"/>
      <c r="CB69" s="80"/>
      <c r="CC69" s="80"/>
      <c r="CD69" s="80"/>
      <c r="CE69" s="80"/>
      <c r="CF69" s="80"/>
      <c r="CG69" s="80"/>
      <c r="CH69" s="80"/>
      <c r="CI69" s="80"/>
      <c r="CJ69" s="80"/>
      <c r="CK69" s="80"/>
      <c r="CL69" s="80"/>
      <c r="CM69" s="80"/>
      <c r="CN69" s="80"/>
      <c r="CO69" s="80"/>
      <c r="CP69" s="80"/>
      <c r="CQ69" s="80"/>
      <c r="CR69" s="80"/>
      <c r="CS69" s="80"/>
      <c r="CT69" s="80"/>
      <c r="CU69" s="80"/>
      <c r="CV69" s="80"/>
      <c r="CW69" s="80"/>
      <c r="CX69" s="80"/>
      <c r="CY69" s="80"/>
      <c r="CZ69" s="80"/>
      <c r="DA69" s="80"/>
      <c r="DB69" s="80"/>
      <c r="DC69" s="80"/>
    </row>
    <row r="70" customFormat="false" ht="12.75" hidden="false" customHeight="false" outlineLevel="0" collapsed="false"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0"/>
      <c r="BD70" s="80"/>
      <c r="BE70" s="80"/>
      <c r="BF70" s="80"/>
      <c r="BG70" s="80"/>
      <c r="BH70" s="80"/>
      <c r="BI70" s="80"/>
      <c r="BJ70" s="80"/>
      <c r="BK70" s="80"/>
      <c r="BL70" s="80"/>
      <c r="BM70" s="80"/>
      <c r="BN70" s="80"/>
      <c r="BO70" s="80"/>
      <c r="BP70" s="80"/>
      <c r="BQ70" s="80"/>
      <c r="BR70" s="80"/>
      <c r="BS70" s="80"/>
      <c r="BT70" s="80"/>
      <c r="BU70" s="80"/>
      <c r="BV70" s="80"/>
      <c r="BW70" s="80"/>
      <c r="BX70" s="80"/>
      <c r="BY70" s="80"/>
      <c r="BZ70" s="80"/>
      <c r="CA70" s="80"/>
      <c r="CB70" s="80"/>
      <c r="CC70" s="80"/>
      <c r="CD70" s="80"/>
      <c r="CE70" s="80"/>
      <c r="CF70" s="80"/>
      <c r="CG70" s="80"/>
      <c r="CH70" s="80"/>
      <c r="CI70" s="80"/>
      <c r="CJ70" s="80"/>
      <c r="CK70" s="80"/>
      <c r="CL70" s="80"/>
      <c r="CM70" s="80"/>
      <c r="CN70" s="80"/>
      <c r="CO70" s="80"/>
      <c r="CP70" s="80"/>
      <c r="CQ70" s="80"/>
      <c r="CR70" s="80"/>
      <c r="CS70" s="80"/>
      <c r="CT70" s="80"/>
      <c r="CU70" s="80"/>
      <c r="CV70" s="80"/>
      <c r="CW70" s="80"/>
      <c r="CX70" s="80"/>
      <c r="CY70" s="80"/>
      <c r="CZ70" s="80"/>
      <c r="DA70" s="80"/>
      <c r="DB70" s="80"/>
      <c r="DC70" s="80"/>
    </row>
    <row r="71" customFormat="false" ht="12.75" hidden="false" customHeight="false" outlineLevel="0" collapsed="false"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0"/>
      <c r="BD71" s="80"/>
      <c r="BE71" s="80"/>
      <c r="BF71" s="80"/>
      <c r="BG71" s="80"/>
      <c r="BH71" s="80"/>
      <c r="BI71" s="80"/>
      <c r="BJ71" s="80"/>
      <c r="BK71" s="80"/>
      <c r="BL71" s="80"/>
      <c r="BM71" s="80"/>
      <c r="BN71" s="80"/>
      <c r="BO71" s="80"/>
      <c r="BP71" s="80"/>
      <c r="BQ71" s="80"/>
      <c r="BR71" s="80"/>
      <c r="BS71" s="80"/>
      <c r="BT71" s="80"/>
      <c r="BU71" s="80"/>
      <c r="BV71" s="80"/>
      <c r="BW71" s="80"/>
      <c r="BX71" s="80"/>
      <c r="BY71" s="80"/>
      <c r="BZ71" s="80"/>
      <c r="CA71" s="80"/>
      <c r="CB71" s="80"/>
      <c r="CC71" s="80"/>
      <c r="CD71" s="80"/>
      <c r="CE71" s="80"/>
      <c r="CF71" s="80"/>
      <c r="CG71" s="80"/>
      <c r="CH71" s="80"/>
      <c r="CI71" s="80"/>
      <c r="CJ71" s="80"/>
      <c r="CK71" s="80"/>
      <c r="CL71" s="80"/>
      <c r="CM71" s="80"/>
      <c r="CN71" s="80"/>
      <c r="CO71" s="80"/>
      <c r="CP71" s="80"/>
      <c r="CQ71" s="80"/>
      <c r="CR71" s="80"/>
      <c r="CS71" s="80"/>
      <c r="CT71" s="80"/>
      <c r="CU71" s="80"/>
      <c r="CV71" s="80"/>
      <c r="CW71" s="80"/>
      <c r="CX71" s="80"/>
      <c r="CY71" s="80"/>
      <c r="CZ71" s="80"/>
      <c r="DA71" s="80"/>
      <c r="DB71" s="80"/>
      <c r="DC71" s="80"/>
    </row>
    <row r="72" customFormat="false" ht="12.75" hidden="false" customHeight="false" outlineLevel="0" collapsed="false"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  <c r="BE72" s="80"/>
      <c r="BF72" s="80"/>
      <c r="BG72" s="80"/>
      <c r="BH72" s="80"/>
      <c r="BI72" s="80"/>
      <c r="BJ72" s="80"/>
      <c r="BK72" s="80"/>
      <c r="BL72" s="80"/>
      <c r="BM72" s="80"/>
      <c r="BN72" s="80"/>
      <c r="BO72" s="80"/>
      <c r="BP72" s="80"/>
      <c r="BQ72" s="80"/>
      <c r="BR72" s="80"/>
      <c r="BS72" s="80"/>
      <c r="BT72" s="80"/>
      <c r="BU72" s="80"/>
      <c r="BV72" s="80"/>
      <c r="BW72" s="80"/>
      <c r="BX72" s="80"/>
      <c r="BY72" s="80"/>
      <c r="BZ72" s="80"/>
      <c r="CA72" s="80"/>
      <c r="CB72" s="80"/>
      <c r="CC72" s="80"/>
      <c r="CD72" s="80"/>
      <c r="CE72" s="80"/>
      <c r="CF72" s="80"/>
      <c r="CG72" s="80"/>
      <c r="CH72" s="80"/>
      <c r="CI72" s="80"/>
      <c r="CJ72" s="80"/>
      <c r="CK72" s="80"/>
      <c r="CL72" s="80"/>
      <c r="CM72" s="80"/>
      <c r="CN72" s="80"/>
      <c r="CO72" s="80"/>
      <c r="CP72" s="80"/>
      <c r="CQ72" s="80"/>
      <c r="CR72" s="80"/>
      <c r="CS72" s="80"/>
      <c r="CT72" s="80"/>
      <c r="CU72" s="80"/>
      <c r="CV72" s="80"/>
      <c r="CW72" s="80"/>
      <c r="CX72" s="80"/>
      <c r="CY72" s="80"/>
      <c r="CZ72" s="80"/>
      <c r="DA72" s="80"/>
      <c r="DB72" s="80"/>
      <c r="DC72" s="80"/>
    </row>
    <row r="73" customFormat="false" ht="12.75" hidden="false" customHeight="false" outlineLevel="0" collapsed="false"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/>
      <c r="BC73" s="80"/>
      <c r="BD73" s="80"/>
      <c r="BE73" s="80"/>
      <c r="BF73" s="80"/>
      <c r="BG73" s="80"/>
      <c r="BH73" s="80"/>
      <c r="BI73" s="80"/>
      <c r="BJ73" s="80"/>
      <c r="BK73" s="80"/>
      <c r="BL73" s="80"/>
      <c r="BM73" s="80"/>
      <c r="BN73" s="80"/>
      <c r="BO73" s="80"/>
      <c r="BP73" s="80"/>
      <c r="BQ73" s="80"/>
      <c r="BR73" s="80"/>
      <c r="BS73" s="80"/>
      <c r="BT73" s="80"/>
      <c r="BU73" s="80"/>
      <c r="BV73" s="80"/>
      <c r="BW73" s="80"/>
      <c r="BX73" s="80"/>
      <c r="BY73" s="80"/>
      <c r="BZ73" s="80"/>
      <c r="CA73" s="80"/>
      <c r="CB73" s="80"/>
      <c r="CC73" s="80"/>
      <c r="CD73" s="80"/>
      <c r="CE73" s="80"/>
      <c r="CF73" s="80"/>
      <c r="CG73" s="80"/>
      <c r="CH73" s="80"/>
      <c r="CI73" s="80"/>
      <c r="CJ73" s="80"/>
      <c r="CK73" s="80"/>
      <c r="CL73" s="80"/>
      <c r="CM73" s="80"/>
      <c r="CN73" s="80"/>
      <c r="CO73" s="80"/>
      <c r="CP73" s="80"/>
      <c r="CQ73" s="80"/>
      <c r="CR73" s="80"/>
      <c r="CS73" s="80"/>
      <c r="CT73" s="80"/>
      <c r="CU73" s="80"/>
      <c r="CV73" s="80"/>
      <c r="CW73" s="80"/>
      <c r="CX73" s="80"/>
      <c r="CY73" s="80"/>
      <c r="CZ73" s="80"/>
      <c r="DA73" s="80"/>
      <c r="DB73" s="80"/>
      <c r="DC73" s="80"/>
    </row>
    <row r="74" customFormat="false" ht="12.75" hidden="false" customHeight="false" outlineLevel="0" collapsed="false"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0"/>
      <c r="BD74" s="80"/>
      <c r="BE74" s="80"/>
      <c r="BF74" s="80"/>
      <c r="BG74" s="80"/>
      <c r="BH74" s="80"/>
      <c r="BI74" s="80"/>
      <c r="BJ74" s="80"/>
      <c r="BK74" s="80"/>
      <c r="BL74" s="80"/>
      <c r="BM74" s="80"/>
      <c r="BN74" s="80"/>
      <c r="BO74" s="80"/>
      <c r="BP74" s="80"/>
      <c r="BQ74" s="80"/>
      <c r="BR74" s="80"/>
      <c r="BS74" s="80"/>
      <c r="BT74" s="80"/>
      <c r="BU74" s="80"/>
      <c r="BV74" s="80"/>
      <c r="BW74" s="80"/>
      <c r="BX74" s="80"/>
      <c r="BY74" s="80"/>
      <c r="BZ74" s="80"/>
      <c r="CA74" s="80"/>
      <c r="CB74" s="80"/>
      <c r="CC74" s="80"/>
      <c r="CD74" s="80"/>
      <c r="CE74" s="80"/>
      <c r="CF74" s="80"/>
      <c r="CG74" s="80"/>
      <c r="CH74" s="80"/>
      <c r="CI74" s="80"/>
      <c r="CJ74" s="80"/>
      <c r="CK74" s="80"/>
      <c r="CL74" s="80"/>
      <c r="CM74" s="80"/>
      <c r="CN74" s="80"/>
      <c r="CO74" s="80"/>
      <c r="CP74" s="80"/>
      <c r="CQ74" s="80"/>
      <c r="CR74" s="80"/>
      <c r="CS74" s="80"/>
      <c r="CT74" s="80"/>
      <c r="CU74" s="80"/>
      <c r="CV74" s="80"/>
      <c r="CW74" s="80"/>
      <c r="CX74" s="80"/>
      <c r="CY74" s="80"/>
      <c r="CZ74" s="80"/>
      <c r="DA74" s="80"/>
      <c r="DB74" s="80"/>
      <c r="DC74" s="80"/>
    </row>
    <row r="75" customFormat="false" ht="12.75" hidden="false" customHeight="false" outlineLevel="0" collapsed="false"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  <c r="BG75" s="80"/>
      <c r="BH75" s="80"/>
      <c r="BI75" s="80"/>
      <c r="BJ75" s="80"/>
      <c r="BK75" s="80"/>
      <c r="BL75" s="80"/>
      <c r="BM75" s="80"/>
      <c r="BN75" s="80"/>
      <c r="BO75" s="80"/>
      <c r="BP75" s="80"/>
      <c r="BQ75" s="80"/>
      <c r="BR75" s="80"/>
      <c r="BS75" s="80"/>
      <c r="BT75" s="80"/>
      <c r="BU75" s="80"/>
      <c r="BV75" s="80"/>
      <c r="BW75" s="80"/>
      <c r="BX75" s="80"/>
      <c r="BY75" s="80"/>
      <c r="BZ75" s="80"/>
      <c r="CA75" s="80"/>
      <c r="CB75" s="80"/>
      <c r="CC75" s="80"/>
      <c r="CD75" s="80"/>
      <c r="CE75" s="80"/>
      <c r="CF75" s="80"/>
      <c r="CG75" s="80"/>
      <c r="CH75" s="80"/>
      <c r="CI75" s="80"/>
      <c r="CJ75" s="80"/>
      <c r="CK75" s="80"/>
      <c r="CL75" s="80"/>
      <c r="CM75" s="80"/>
      <c r="CN75" s="80"/>
      <c r="CO75" s="80"/>
      <c r="CP75" s="80"/>
      <c r="CQ75" s="80"/>
      <c r="CR75" s="80"/>
      <c r="CS75" s="80"/>
      <c r="CT75" s="80"/>
      <c r="CU75" s="80"/>
      <c r="CV75" s="80"/>
      <c r="CW75" s="80"/>
      <c r="CX75" s="80"/>
      <c r="CY75" s="80"/>
      <c r="CZ75" s="80"/>
      <c r="DA75" s="80"/>
      <c r="DB75" s="80"/>
      <c r="DC75" s="80"/>
    </row>
    <row r="76" customFormat="false" ht="12.75" hidden="false" customHeight="false" outlineLevel="0" collapsed="false"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80"/>
      <c r="AM76" s="80"/>
      <c r="AN76" s="80"/>
      <c r="AO76" s="80"/>
      <c r="AP76" s="80"/>
      <c r="AQ76" s="80"/>
      <c r="AR76" s="80"/>
      <c r="AS76" s="80"/>
      <c r="AT76" s="80"/>
      <c r="AU76" s="80"/>
      <c r="AV76" s="80"/>
      <c r="AW76" s="80"/>
      <c r="AX76" s="80"/>
      <c r="AY76" s="80"/>
      <c r="AZ76" s="80"/>
      <c r="BA76" s="80"/>
      <c r="BB76" s="80"/>
      <c r="BC76" s="80"/>
      <c r="BD76" s="80"/>
      <c r="BE76" s="80"/>
      <c r="BF76" s="80"/>
      <c r="BG76" s="80"/>
      <c r="BH76" s="80"/>
      <c r="BI76" s="80"/>
      <c r="BJ76" s="80"/>
      <c r="BK76" s="80"/>
      <c r="BL76" s="80"/>
      <c r="BM76" s="80"/>
      <c r="BN76" s="80"/>
      <c r="BO76" s="80"/>
      <c r="BP76" s="80"/>
      <c r="BQ76" s="80"/>
      <c r="BR76" s="80"/>
      <c r="BS76" s="80"/>
      <c r="BT76" s="80"/>
      <c r="BU76" s="80"/>
      <c r="BV76" s="80"/>
      <c r="BW76" s="80"/>
      <c r="BX76" s="80"/>
      <c r="BY76" s="80"/>
      <c r="BZ76" s="80"/>
      <c r="CA76" s="80"/>
      <c r="CB76" s="80"/>
      <c r="CC76" s="80"/>
      <c r="CD76" s="80"/>
      <c r="CE76" s="80"/>
      <c r="CF76" s="80"/>
      <c r="CG76" s="80"/>
      <c r="CH76" s="80"/>
      <c r="CI76" s="80"/>
      <c r="CJ76" s="80"/>
      <c r="CK76" s="80"/>
      <c r="CL76" s="80"/>
      <c r="CM76" s="80"/>
      <c r="CN76" s="80"/>
      <c r="CO76" s="80"/>
      <c r="CP76" s="80"/>
      <c r="CQ76" s="80"/>
      <c r="CR76" s="80"/>
      <c r="CS76" s="80"/>
      <c r="CT76" s="80"/>
      <c r="CU76" s="80"/>
      <c r="CV76" s="80"/>
      <c r="CW76" s="80"/>
      <c r="CX76" s="80"/>
      <c r="CY76" s="80"/>
      <c r="CZ76" s="80"/>
      <c r="DA76" s="80"/>
      <c r="DB76" s="80"/>
      <c r="DC76" s="80"/>
    </row>
    <row r="77" customFormat="false" ht="12.75" hidden="false" customHeight="false" outlineLevel="0" collapsed="false"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80"/>
      <c r="AO77" s="80"/>
      <c r="AP77" s="80"/>
      <c r="AQ77" s="80"/>
      <c r="AR77" s="80"/>
      <c r="AS77" s="80"/>
      <c r="AT77" s="80"/>
      <c r="AU77" s="80"/>
      <c r="AV77" s="80"/>
      <c r="AW77" s="80"/>
      <c r="AX77" s="80"/>
      <c r="AY77" s="80"/>
      <c r="AZ77" s="80"/>
      <c r="BA77" s="80"/>
      <c r="BB77" s="80"/>
      <c r="BC77" s="80"/>
      <c r="BD77" s="80"/>
      <c r="BE77" s="80"/>
      <c r="BF77" s="80"/>
      <c r="BG77" s="80"/>
      <c r="BH77" s="80"/>
      <c r="BI77" s="80"/>
      <c r="BJ77" s="80"/>
      <c r="BK77" s="80"/>
      <c r="BL77" s="80"/>
      <c r="BM77" s="80"/>
      <c r="BN77" s="80"/>
      <c r="BO77" s="80"/>
      <c r="BP77" s="80"/>
      <c r="BQ77" s="80"/>
      <c r="BR77" s="80"/>
      <c r="BS77" s="80"/>
      <c r="BT77" s="80"/>
      <c r="BU77" s="80"/>
      <c r="BV77" s="80"/>
      <c r="BW77" s="80"/>
      <c r="BX77" s="80"/>
      <c r="BY77" s="80"/>
      <c r="BZ77" s="80"/>
      <c r="CA77" s="80"/>
      <c r="CB77" s="80"/>
      <c r="CC77" s="80"/>
      <c r="CD77" s="80"/>
      <c r="CE77" s="80"/>
      <c r="CF77" s="80"/>
      <c r="CG77" s="80"/>
      <c r="CH77" s="80"/>
      <c r="CI77" s="80"/>
      <c r="CJ77" s="80"/>
      <c r="CK77" s="80"/>
      <c r="CL77" s="80"/>
      <c r="CM77" s="80"/>
      <c r="CN77" s="80"/>
      <c r="CO77" s="80"/>
      <c r="CP77" s="80"/>
      <c r="CQ77" s="80"/>
      <c r="CR77" s="80"/>
      <c r="CS77" s="80"/>
      <c r="CT77" s="80"/>
      <c r="CU77" s="80"/>
      <c r="CV77" s="80"/>
      <c r="CW77" s="80"/>
      <c r="CX77" s="80"/>
      <c r="CY77" s="80"/>
      <c r="CZ77" s="80"/>
      <c r="DA77" s="80"/>
      <c r="DB77" s="80"/>
      <c r="DC77" s="80"/>
    </row>
    <row r="78" customFormat="false" ht="12.75" hidden="false" customHeight="false" outlineLevel="0" collapsed="false"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  <c r="AO78" s="80"/>
      <c r="AP78" s="80"/>
      <c r="AQ78" s="80"/>
      <c r="AR78" s="80"/>
      <c r="AS78" s="80"/>
      <c r="AT78" s="80"/>
      <c r="AU78" s="80"/>
      <c r="AV78" s="80"/>
      <c r="AW78" s="80"/>
      <c r="AX78" s="80"/>
      <c r="AY78" s="80"/>
      <c r="AZ78" s="80"/>
      <c r="BA78" s="80"/>
      <c r="BB78" s="80"/>
      <c r="BC78" s="80"/>
      <c r="BD78" s="80"/>
      <c r="BE78" s="80"/>
      <c r="BF78" s="80"/>
      <c r="BG78" s="80"/>
      <c r="BH78" s="80"/>
      <c r="BI78" s="80"/>
      <c r="BJ78" s="80"/>
      <c r="BK78" s="80"/>
      <c r="BL78" s="80"/>
      <c r="BM78" s="80"/>
      <c r="BN78" s="80"/>
      <c r="BO78" s="80"/>
      <c r="BP78" s="80"/>
      <c r="BQ78" s="80"/>
      <c r="BR78" s="80"/>
      <c r="BS78" s="80"/>
      <c r="BT78" s="80"/>
      <c r="BU78" s="80"/>
      <c r="BV78" s="80"/>
      <c r="BW78" s="80"/>
      <c r="BX78" s="80"/>
      <c r="BY78" s="80"/>
      <c r="BZ78" s="80"/>
      <c r="CA78" s="80"/>
      <c r="CB78" s="80"/>
      <c r="CC78" s="80"/>
      <c r="CD78" s="80"/>
      <c r="CE78" s="80"/>
      <c r="CF78" s="80"/>
      <c r="CG78" s="80"/>
      <c r="CH78" s="80"/>
      <c r="CI78" s="80"/>
      <c r="CJ78" s="80"/>
      <c r="CK78" s="80"/>
      <c r="CL78" s="80"/>
      <c r="CM78" s="80"/>
      <c r="CN78" s="80"/>
      <c r="CO78" s="80"/>
      <c r="CP78" s="80"/>
      <c r="CQ78" s="80"/>
      <c r="CR78" s="80"/>
      <c r="CS78" s="80"/>
      <c r="CT78" s="80"/>
      <c r="CU78" s="80"/>
      <c r="CV78" s="80"/>
      <c r="CW78" s="80"/>
      <c r="CX78" s="80"/>
      <c r="CY78" s="80"/>
      <c r="CZ78" s="80"/>
      <c r="DA78" s="80"/>
      <c r="DB78" s="80"/>
      <c r="DC78" s="80"/>
    </row>
    <row r="79" customFormat="false" ht="12.75" hidden="false" customHeight="false" outlineLevel="0" collapsed="false"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80"/>
      <c r="AQ79" s="80"/>
      <c r="AR79" s="80"/>
      <c r="AS79" s="80"/>
      <c r="AT79" s="80"/>
      <c r="AU79" s="80"/>
      <c r="AV79" s="80"/>
      <c r="AW79" s="80"/>
      <c r="AX79" s="80"/>
      <c r="AY79" s="80"/>
      <c r="AZ79" s="80"/>
      <c r="BA79" s="80"/>
      <c r="BB79" s="80"/>
      <c r="BC79" s="80"/>
      <c r="BD79" s="80"/>
      <c r="BE79" s="80"/>
      <c r="BF79" s="80"/>
      <c r="BG79" s="80"/>
      <c r="BH79" s="80"/>
      <c r="BI79" s="80"/>
      <c r="BJ79" s="80"/>
      <c r="BK79" s="80"/>
      <c r="BL79" s="80"/>
      <c r="BM79" s="80"/>
      <c r="BN79" s="80"/>
      <c r="BO79" s="80"/>
      <c r="BP79" s="80"/>
      <c r="BQ79" s="80"/>
      <c r="BR79" s="80"/>
      <c r="BS79" s="80"/>
      <c r="BT79" s="80"/>
      <c r="BU79" s="80"/>
      <c r="BV79" s="80"/>
      <c r="BW79" s="80"/>
      <c r="BX79" s="80"/>
      <c r="BY79" s="80"/>
      <c r="BZ79" s="80"/>
      <c r="CA79" s="80"/>
      <c r="CB79" s="80"/>
      <c r="CC79" s="80"/>
      <c r="CD79" s="80"/>
      <c r="CE79" s="80"/>
      <c r="CF79" s="80"/>
      <c r="CG79" s="80"/>
      <c r="CH79" s="80"/>
      <c r="CI79" s="80"/>
      <c r="CJ79" s="80"/>
      <c r="CK79" s="80"/>
      <c r="CL79" s="80"/>
      <c r="CM79" s="80"/>
      <c r="CN79" s="80"/>
      <c r="CO79" s="80"/>
      <c r="CP79" s="80"/>
      <c r="CQ79" s="80"/>
      <c r="CR79" s="80"/>
      <c r="CS79" s="80"/>
      <c r="CT79" s="80"/>
      <c r="CU79" s="80"/>
      <c r="CV79" s="80"/>
      <c r="CW79" s="80"/>
      <c r="CX79" s="80"/>
      <c r="CY79" s="80"/>
      <c r="CZ79" s="80"/>
      <c r="DA79" s="80"/>
      <c r="DB79" s="80"/>
      <c r="DC79" s="80"/>
    </row>
    <row r="80" customFormat="false" ht="12.75" hidden="false" customHeight="false" outlineLevel="0" collapsed="false"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/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/>
      <c r="BG80" s="80"/>
      <c r="BH80" s="80"/>
      <c r="BI80" s="80"/>
      <c r="BJ80" s="80"/>
      <c r="BK80" s="80"/>
      <c r="BL80" s="80"/>
      <c r="BM80" s="80"/>
      <c r="BN80" s="80"/>
      <c r="BO80" s="80"/>
      <c r="BP80" s="80"/>
      <c r="BQ80" s="80"/>
      <c r="BR80" s="80"/>
      <c r="BS80" s="80"/>
      <c r="BT80" s="80"/>
      <c r="BU80" s="80"/>
      <c r="BV80" s="80"/>
      <c r="BW80" s="80"/>
      <c r="BX80" s="80"/>
      <c r="BY80" s="80"/>
      <c r="BZ80" s="80"/>
      <c r="CA80" s="80"/>
      <c r="CB80" s="80"/>
      <c r="CC80" s="80"/>
      <c r="CD80" s="80"/>
      <c r="CE80" s="80"/>
      <c r="CF80" s="80"/>
      <c r="CG80" s="80"/>
      <c r="CH80" s="80"/>
      <c r="CI80" s="80"/>
      <c r="CJ80" s="80"/>
      <c r="CK80" s="80"/>
      <c r="CL80" s="80"/>
      <c r="CM80" s="80"/>
      <c r="CN80" s="80"/>
      <c r="CO80" s="80"/>
      <c r="CP80" s="80"/>
      <c r="CQ80" s="80"/>
      <c r="CR80" s="80"/>
      <c r="CS80" s="80"/>
      <c r="CT80" s="80"/>
      <c r="CU80" s="80"/>
      <c r="CV80" s="80"/>
      <c r="CW80" s="80"/>
      <c r="CX80" s="80"/>
      <c r="CY80" s="80"/>
      <c r="CZ80" s="80"/>
      <c r="DA80" s="80"/>
      <c r="DB80" s="80"/>
      <c r="DC80" s="80"/>
    </row>
    <row r="81" customFormat="false" ht="12.75" hidden="false" customHeight="false" outlineLevel="0" collapsed="false"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  <c r="AM81" s="80"/>
      <c r="AN81" s="80"/>
      <c r="AO81" s="80"/>
      <c r="AP81" s="80"/>
      <c r="AQ81" s="80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B81" s="80"/>
      <c r="BC81" s="80"/>
      <c r="BD81" s="80"/>
      <c r="BE81" s="80"/>
      <c r="BF81" s="80"/>
      <c r="BG81" s="80"/>
      <c r="BH81" s="80"/>
      <c r="BI81" s="80"/>
      <c r="BJ81" s="80"/>
      <c r="BK81" s="80"/>
      <c r="BL81" s="80"/>
      <c r="BM81" s="80"/>
      <c r="BN81" s="80"/>
      <c r="BO81" s="80"/>
      <c r="BP81" s="80"/>
      <c r="BQ81" s="80"/>
      <c r="BR81" s="80"/>
      <c r="BS81" s="80"/>
      <c r="BT81" s="80"/>
      <c r="BU81" s="80"/>
      <c r="BV81" s="80"/>
      <c r="BW81" s="80"/>
      <c r="BX81" s="80"/>
      <c r="BY81" s="80"/>
      <c r="BZ81" s="80"/>
      <c r="CA81" s="80"/>
      <c r="CB81" s="80"/>
      <c r="CC81" s="80"/>
      <c r="CD81" s="80"/>
      <c r="CE81" s="80"/>
      <c r="CF81" s="80"/>
      <c r="CG81" s="80"/>
      <c r="CH81" s="80"/>
      <c r="CI81" s="80"/>
      <c r="CJ81" s="80"/>
      <c r="CK81" s="80"/>
      <c r="CL81" s="80"/>
      <c r="CM81" s="80"/>
      <c r="CN81" s="80"/>
      <c r="CO81" s="80"/>
      <c r="CP81" s="80"/>
      <c r="CQ81" s="80"/>
      <c r="CR81" s="80"/>
      <c r="CS81" s="80"/>
      <c r="CT81" s="80"/>
      <c r="CU81" s="80"/>
      <c r="CV81" s="80"/>
      <c r="CW81" s="80"/>
      <c r="CX81" s="80"/>
      <c r="CY81" s="80"/>
      <c r="CZ81" s="80"/>
      <c r="DA81" s="80"/>
      <c r="DB81" s="80"/>
      <c r="DC81" s="80"/>
    </row>
    <row r="82" customFormat="false" ht="12.75" hidden="false" customHeight="false" outlineLevel="0" collapsed="false"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0"/>
      <c r="AN82" s="80"/>
      <c r="AO82" s="80"/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  <c r="BD82" s="80"/>
      <c r="BE82" s="80"/>
      <c r="BF82" s="80"/>
      <c r="BG82" s="80"/>
      <c r="BH82" s="80"/>
      <c r="BI82" s="80"/>
      <c r="BJ82" s="80"/>
      <c r="BK82" s="80"/>
      <c r="BL82" s="80"/>
      <c r="BM82" s="80"/>
      <c r="BN82" s="80"/>
      <c r="BO82" s="80"/>
      <c r="BP82" s="80"/>
      <c r="BQ82" s="80"/>
      <c r="BR82" s="80"/>
      <c r="BS82" s="80"/>
      <c r="BT82" s="80"/>
      <c r="BU82" s="80"/>
      <c r="BV82" s="80"/>
      <c r="BW82" s="80"/>
      <c r="BX82" s="80"/>
      <c r="BY82" s="80"/>
      <c r="BZ82" s="80"/>
      <c r="CA82" s="80"/>
      <c r="CB82" s="80"/>
      <c r="CC82" s="80"/>
      <c r="CD82" s="80"/>
      <c r="CE82" s="80"/>
      <c r="CF82" s="80"/>
      <c r="CG82" s="80"/>
      <c r="CH82" s="80"/>
      <c r="CI82" s="80"/>
      <c r="CJ82" s="80"/>
      <c r="CK82" s="80"/>
      <c r="CL82" s="80"/>
      <c r="CM82" s="80"/>
      <c r="CN82" s="80"/>
      <c r="CO82" s="80"/>
      <c r="CP82" s="80"/>
      <c r="CQ82" s="80"/>
      <c r="CR82" s="80"/>
      <c r="CS82" s="80"/>
      <c r="CT82" s="80"/>
      <c r="CU82" s="80"/>
      <c r="CV82" s="80"/>
      <c r="CW82" s="80"/>
      <c r="CX82" s="80"/>
      <c r="CY82" s="80"/>
      <c r="CZ82" s="80"/>
      <c r="DA82" s="80"/>
      <c r="DB82" s="80"/>
      <c r="DC82" s="80"/>
    </row>
    <row r="83" customFormat="false" ht="12.75" hidden="false" customHeight="false" outlineLevel="0" collapsed="false"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  <c r="AN83" s="80"/>
      <c r="AO83" s="80"/>
      <c r="AP83" s="80"/>
      <c r="AQ83" s="80"/>
      <c r="AR83" s="80"/>
      <c r="AS83" s="80"/>
      <c r="AT83" s="80"/>
      <c r="AU83" s="80"/>
      <c r="AV83" s="80"/>
      <c r="AW83" s="80"/>
      <c r="AX83" s="80"/>
      <c r="AY83" s="80"/>
      <c r="AZ83" s="80"/>
      <c r="BA83" s="80"/>
      <c r="BB83" s="80"/>
      <c r="BC83" s="80"/>
      <c r="BD83" s="80"/>
      <c r="BE83" s="80"/>
      <c r="BF83" s="80"/>
      <c r="BG83" s="80"/>
      <c r="BH83" s="80"/>
      <c r="BI83" s="80"/>
      <c r="BJ83" s="80"/>
      <c r="BK83" s="80"/>
      <c r="BL83" s="80"/>
      <c r="BM83" s="80"/>
      <c r="BN83" s="80"/>
      <c r="BO83" s="80"/>
      <c r="BP83" s="80"/>
      <c r="BQ83" s="80"/>
      <c r="BR83" s="80"/>
      <c r="BS83" s="80"/>
      <c r="BT83" s="80"/>
      <c r="BU83" s="80"/>
      <c r="BV83" s="80"/>
      <c r="BW83" s="80"/>
      <c r="BX83" s="80"/>
      <c r="BY83" s="80"/>
      <c r="BZ83" s="80"/>
      <c r="CA83" s="80"/>
      <c r="CB83" s="80"/>
      <c r="CC83" s="80"/>
      <c r="CD83" s="80"/>
      <c r="CE83" s="80"/>
      <c r="CF83" s="80"/>
      <c r="CG83" s="80"/>
      <c r="CH83" s="80"/>
      <c r="CI83" s="80"/>
      <c r="CJ83" s="80"/>
      <c r="CK83" s="80"/>
      <c r="CL83" s="80"/>
      <c r="CM83" s="80"/>
      <c r="CN83" s="80"/>
      <c r="CO83" s="80"/>
      <c r="CP83" s="80"/>
      <c r="CQ83" s="80"/>
      <c r="CR83" s="80"/>
      <c r="CS83" s="80"/>
      <c r="CT83" s="80"/>
      <c r="CU83" s="80"/>
      <c r="CV83" s="80"/>
      <c r="CW83" s="80"/>
      <c r="CX83" s="80"/>
      <c r="CY83" s="80"/>
      <c r="CZ83" s="80"/>
      <c r="DA83" s="80"/>
      <c r="DB83" s="80"/>
      <c r="DC83" s="80"/>
    </row>
    <row r="84" customFormat="false" ht="12.75" hidden="false" customHeight="false" outlineLevel="0" collapsed="false"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80"/>
      <c r="AQ84" s="80"/>
      <c r="AR84" s="80"/>
      <c r="AS84" s="80"/>
      <c r="AT84" s="80"/>
      <c r="AU84" s="80"/>
      <c r="AV84" s="80"/>
      <c r="AW84" s="80"/>
      <c r="AX84" s="80"/>
      <c r="AY84" s="80"/>
      <c r="AZ84" s="80"/>
      <c r="BA84" s="80"/>
      <c r="BB84" s="80"/>
      <c r="BC84" s="80"/>
      <c r="BD84" s="80"/>
      <c r="BE84" s="80"/>
      <c r="BF84" s="80"/>
      <c r="BG84" s="80"/>
      <c r="BH84" s="80"/>
      <c r="BI84" s="80"/>
      <c r="BJ84" s="80"/>
      <c r="BK84" s="80"/>
      <c r="BL84" s="80"/>
      <c r="BM84" s="80"/>
      <c r="BN84" s="80"/>
      <c r="BO84" s="80"/>
      <c r="BP84" s="80"/>
      <c r="BQ84" s="80"/>
      <c r="BR84" s="80"/>
      <c r="BS84" s="80"/>
      <c r="BT84" s="80"/>
      <c r="BU84" s="80"/>
      <c r="BV84" s="80"/>
      <c r="BW84" s="80"/>
      <c r="BX84" s="80"/>
      <c r="BY84" s="80"/>
      <c r="BZ84" s="80"/>
      <c r="CA84" s="80"/>
      <c r="CB84" s="80"/>
      <c r="CC84" s="80"/>
      <c r="CD84" s="80"/>
      <c r="CE84" s="80"/>
      <c r="CF84" s="80"/>
      <c r="CG84" s="80"/>
      <c r="CH84" s="80"/>
      <c r="CI84" s="80"/>
      <c r="CJ84" s="80"/>
      <c r="CK84" s="80"/>
      <c r="CL84" s="80"/>
      <c r="CM84" s="80"/>
      <c r="CN84" s="80"/>
      <c r="CO84" s="80"/>
      <c r="CP84" s="80"/>
      <c r="CQ84" s="80"/>
      <c r="CR84" s="80"/>
      <c r="CS84" s="80"/>
      <c r="CT84" s="80"/>
      <c r="CU84" s="80"/>
      <c r="CV84" s="80"/>
      <c r="CW84" s="80"/>
      <c r="CX84" s="80"/>
      <c r="CY84" s="80"/>
      <c r="CZ84" s="80"/>
      <c r="DA84" s="80"/>
      <c r="DB84" s="80"/>
      <c r="DC84" s="80"/>
    </row>
    <row r="85" customFormat="false" ht="12.75" hidden="false" customHeight="false" outlineLevel="0" collapsed="false"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  <c r="BH85" s="80"/>
      <c r="BI85" s="80"/>
      <c r="BJ85" s="80"/>
      <c r="BK85" s="80"/>
      <c r="BL85" s="80"/>
      <c r="BM85" s="80"/>
      <c r="BN85" s="80"/>
      <c r="BO85" s="80"/>
      <c r="BP85" s="80"/>
      <c r="BQ85" s="80"/>
      <c r="BR85" s="80"/>
      <c r="BS85" s="80"/>
      <c r="BT85" s="80"/>
      <c r="BU85" s="80"/>
      <c r="BV85" s="80"/>
      <c r="BW85" s="80"/>
      <c r="BX85" s="80"/>
      <c r="BY85" s="80"/>
      <c r="BZ85" s="80"/>
      <c r="CA85" s="80"/>
      <c r="CB85" s="80"/>
      <c r="CC85" s="80"/>
      <c r="CD85" s="80"/>
      <c r="CE85" s="80"/>
      <c r="CF85" s="80"/>
      <c r="CG85" s="80"/>
      <c r="CH85" s="80"/>
      <c r="CI85" s="80"/>
      <c r="CJ85" s="80"/>
      <c r="CK85" s="80"/>
      <c r="CL85" s="80"/>
      <c r="CM85" s="80"/>
      <c r="CN85" s="80"/>
      <c r="CO85" s="80"/>
      <c r="CP85" s="80"/>
      <c r="CQ85" s="80"/>
      <c r="CR85" s="80"/>
      <c r="CS85" s="80"/>
      <c r="CT85" s="80"/>
      <c r="CU85" s="80"/>
      <c r="CV85" s="80"/>
      <c r="CW85" s="80"/>
      <c r="CX85" s="80"/>
      <c r="CY85" s="80"/>
      <c r="CZ85" s="80"/>
      <c r="DA85" s="80"/>
      <c r="DB85" s="80"/>
      <c r="DC85" s="80"/>
    </row>
    <row r="86" customFormat="false" ht="12.75" hidden="false" customHeight="false" outlineLevel="0" collapsed="false"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80"/>
      <c r="AQ86" s="80"/>
      <c r="AR86" s="80"/>
      <c r="AS86" s="80"/>
      <c r="AT86" s="80"/>
      <c r="AU86" s="80"/>
      <c r="AV86" s="80"/>
      <c r="AW86" s="80"/>
      <c r="AX86" s="80"/>
      <c r="AY86" s="80"/>
      <c r="AZ86" s="80"/>
      <c r="BA86" s="80"/>
      <c r="BB86" s="80"/>
      <c r="BC86" s="80"/>
      <c r="BD86" s="80"/>
      <c r="BE86" s="80"/>
      <c r="BF86" s="80"/>
      <c r="BG86" s="80"/>
      <c r="BH86" s="80"/>
      <c r="BI86" s="80"/>
      <c r="BJ86" s="80"/>
      <c r="BK86" s="80"/>
      <c r="BL86" s="80"/>
      <c r="BM86" s="80"/>
      <c r="BN86" s="80"/>
      <c r="BO86" s="80"/>
      <c r="BP86" s="80"/>
      <c r="BQ86" s="80"/>
      <c r="BR86" s="80"/>
      <c r="BS86" s="80"/>
      <c r="BT86" s="80"/>
      <c r="BU86" s="80"/>
      <c r="BV86" s="80"/>
      <c r="BW86" s="80"/>
      <c r="BX86" s="80"/>
      <c r="BY86" s="80"/>
      <c r="BZ86" s="80"/>
      <c r="CA86" s="80"/>
      <c r="CB86" s="80"/>
      <c r="CC86" s="80"/>
      <c r="CD86" s="80"/>
      <c r="CE86" s="80"/>
      <c r="CF86" s="80"/>
      <c r="CG86" s="80"/>
      <c r="CH86" s="80"/>
      <c r="CI86" s="80"/>
      <c r="CJ86" s="80"/>
      <c r="CK86" s="80"/>
      <c r="CL86" s="80"/>
      <c r="CM86" s="80"/>
      <c r="CN86" s="80"/>
      <c r="CO86" s="80"/>
      <c r="CP86" s="80"/>
      <c r="CQ86" s="80"/>
      <c r="CR86" s="80"/>
      <c r="CS86" s="80"/>
      <c r="CT86" s="80"/>
      <c r="CU86" s="80"/>
      <c r="CV86" s="80"/>
      <c r="CW86" s="80"/>
      <c r="CX86" s="80"/>
      <c r="CY86" s="80"/>
      <c r="CZ86" s="80"/>
      <c r="DA86" s="80"/>
      <c r="DB86" s="80"/>
      <c r="DC86" s="80"/>
    </row>
    <row r="87" customFormat="false" ht="12.75" hidden="false" customHeight="false" outlineLevel="0" collapsed="false"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80"/>
      <c r="AR87" s="80"/>
      <c r="AS87" s="80"/>
      <c r="AT87" s="80"/>
      <c r="AU87" s="80"/>
      <c r="AV87" s="80"/>
      <c r="AW87" s="80"/>
      <c r="AX87" s="80"/>
      <c r="AY87" s="80"/>
      <c r="AZ87" s="80"/>
      <c r="BA87" s="80"/>
      <c r="BB87" s="80"/>
      <c r="BC87" s="80"/>
      <c r="BD87" s="80"/>
      <c r="BE87" s="80"/>
      <c r="BF87" s="80"/>
      <c r="BG87" s="80"/>
      <c r="BH87" s="80"/>
      <c r="BI87" s="80"/>
      <c r="BJ87" s="80"/>
      <c r="BK87" s="80"/>
      <c r="BL87" s="80"/>
      <c r="BM87" s="80"/>
      <c r="BN87" s="80"/>
      <c r="BO87" s="80"/>
      <c r="BP87" s="80"/>
      <c r="BQ87" s="80"/>
      <c r="BR87" s="80"/>
      <c r="BS87" s="80"/>
      <c r="BT87" s="80"/>
      <c r="BU87" s="80"/>
      <c r="BV87" s="80"/>
      <c r="BW87" s="80"/>
      <c r="BX87" s="80"/>
      <c r="BY87" s="80"/>
      <c r="BZ87" s="80"/>
      <c r="CA87" s="80"/>
      <c r="CB87" s="80"/>
      <c r="CC87" s="80"/>
      <c r="CD87" s="80"/>
      <c r="CE87" s="80"/>
      <c r="CF87" s="80"/>
      <c r="CG87" s="80"/>
      <c r="CH87" s="80"/>
      <c r="CI87" s="80"/>
      <c r="CJ87" s="80"/>
      <c r="CK87" s="80"/>
      <c r="CL87" s="80"/>
      <c r="CM87" s="80"/>
      <c r="CN87" s="80"/>
      <c r="CO87" s="80"/>
      <c r="CP87" s="80"/>
      <c r="CQ87" s="80"/>
      <c r="CR87" s="80"/>
      <c r="CS87" s="80"/>
      <c r="CT87" s="80"/>
      <c r="CU87" s="80"/>
      <c r="CV87" s="80"/>
      <c r="CW87" s="80"/>
      <c r="CX87" s="80"/>
      <c r="CY87" s="80"/>
      <c r="CZ87" s="80"/>
      <c r="DA87" s="80"/>
      <c r="DB87" s="80"/>
      <c r="DC87" s="80"/>
    </row>
    <row r="88" customFormat="false" ht="12.75" hidden="false" customHeight="false" outlineLevel="0" collapsed="false"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0"/>
      <c r="AT88" s="80"/>
      <c r="AU88" s="80"/>
      <c r="AV88" s="80"/>
      <c r="AW88" s="80"/>
      <c r="AX88" s="80"/>
      <c r="AY88" s="80"/>
      <c r="AZ88" s="80"/>
      <c r="BA88" s="80"/>
      <c r="BB88" s="80"/>
      <c r="BC88" s="80"/>
      <c r="BD88" s="80"/>
      <c r="BE88" s="80"/>
      <c r="BF88" s="80"/>
      <c r="BG88" s="80"/>
      <c r="BH88" s="80"/>
      <c r="BI88" s="80"/>
      <c r="BJ88" s="80"/>
      <c r="BK88" s="80"/>
      <c r="BL88" s="80"/>
      <c r="BM88" s="80"/>
      <c r="BN88" s="80"/>
      <c r="BO88" s="80"/>
      <c r="BP88" s="80"/>
      <c r="BQ88" s="80"/>
      <c r="BR88" s="80"/>
      <c r="BS88" s="80"/>
      <c r="BT88" s="80"/>
      <c r="BU88" s="80"/>
      <c r="BV88" s="80"/>
      <c r="BW88" s="80"/>
      <c r="BX88" s="80"/>
      <c r="BY88" s="80"/>
      <c r="BZ88" s="80"/>
      <c r="CA88" s="80"/>
      <c r="CB88" s="80"/>
      <c r="CC88" s="80"/>
      <c r="CD88" s="80"/>
      <c r="CE88" s="80"/>
      <c r="CF88" s="80"/>
      <c r="CG88" s="80"/>
      <c r="CH88" s="80"/>
      <c r="CI88" s="80"/>
      <c r="CJ88" s="80"/>
      <c r="CK88" s="80"/>
      <c r="CL88" s="80"/>
      <c r="CM88" s="80"/>
      <c r="CN88" s="80"/>
      <c r="CO88" s="80"/>
      <c r="CP88" s="80"/>
      <c r="CQ88" s="80"/>
      <c r="CR88" s="80"/>
      <c r="CS88" s="80"/>
      <c r="CT88" s="80"/>
      <c r="CU88" s="80"/>
      <c r="CV88" s="80"/>
      <c r="CW88" s="80"/>
      <c r="CX88" s="80"/>
      <c r="CY88" s="80"/>
      <c r="CZ88" s="80"/>
      <c r="DA88" s="80"/>
      <c r="DB88" s="80"/>
      <c r="DC88" s="80"/>
    </row>
    <row r="89" customFormat="false" ht="12.75" hidden="false" customHeight="false" outlineLevel="0" collapsed="false"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0"/>
      <c r="AN89" s="80"/>
      <c r="AO89" s="80"/>
      <c r="AP89" s="80"/>
      <c r="AQ89" s="80"/>
      <c r="AR89" s="80"/>
      <c r="AS89" s="80"/>
      <c r="AT89" s="80"/>
      <c r="AU89" s="80"/>
      <c r="AV89" s="80"/>
      <c r="AW89" s="80"/>
      <c r="AX89" s="80"/>
      <c r="AY89" s="80"/>
      <c r="AZ89" s="80"/>
      <c r="BA89" s="80"/>
      <c r="BB89" s="80"/>
      <c r="BC89" s="80"/>
      <c r="BD89" s="80"/>
      <c r="BE89" s="80"/>
      <c r="BF89" s="80"/>
      <c r="BG89" s="80"/>
      <c r="BH89" s="80"/>
      <c r="BI89" s="80"/>
      <c r="BJ89" s="80"/>
      <c r="BK89" s="80"/>
      <c r="BL89" s="80"/>
      <c r="BM89" s="80"/>
      <c r="BN89" s="80"/>
      <c r="BO89" s="80"/>
      <c r="BP89" s="80"/>
      <c r="BQ89" s="80"/>
      <c r="BR89" s="80"/>
      <c r="BS89" s="80"/>
      <c r="BT89" s="80"/>
      <c r="BU89" s="80"/>
      <c r="BV89" s="80"/>
      <c r="BW89" s="80"/>
      <c r="BX89" s="80"/>
      <c r="BY89" s="80"/>
      <c r="BZ89" s="80"/>
      <c r="CA89" s="80"/>
      <c r="CB89" s="80"/>
      <c r="CC89" s="80"/>
      <c r="CD89" s="80"/>
      <c r="CE89" s="80"/>
      <c r="CF89" s="80"/>
      <c r="CG89" s="80"/>
      <c r="CH89" s="80"/>
      <c r="CI89" s="80"/>
      <c r="CJ89" s="80"/>
      <c r="CK89" s="80"/>
      <c r="CL89" s="80"/>
      <c r="CM89" s="80"/>
      <c r="CN89" s="80"/>
      <c r="CO89" s="80"/>
      <c r="CP89" s="80"/>
      <c r="CQ89" s="80"/>
      <c r="CR89" s="80"/>
      <c r="CS89" s="80"/>
      <c r="CT89" s="80"/>
      <c r="CU89" s="80"/>
      <c r="CV89" s="80"/>
      <c r="CW89" s="80"/>
      <c r="CX89" s="80"/>
      <c r="CY89" s="80"/>
      <c r="CZ89" s="80"/>
      <c r="DA89" s="80"/>
      <c r="DB89" s="80"/>
      <c r="DC89" s="80"/>
    </row>
    <row r="90" customFormat="false" ht="12.75" hidden="false" customHeight="false" outlineLevel="0" collapsed="false"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80"/>
      <c r="AM90" s="80"/>
      <c r="AN90" s="80"/>
      <c r="AO90" s="80"/>
      <c r="AP90" s="80"/>
      <c r="AQ90" s="80"/>
      <c r="AR90" s="80"/>
      <c r="AS90" s="80"/>
      <c r="AT90" s="80"/>
      <c r="AU90" s="80"/>
      <c r="AV90" s="80"/>
      <c r="AW90" s="80"/>
      <c r="AX90" s="80"/>
      <c r="AY90" s="80"/>
      <c r="AZ90" s="80"/>
      <c r="BA90" s="80"/>
      <c r="BB90" s="80"/>
      <c r="BC90" s="80"/>
      <c r="BD90" s="80"/>
      <c r="BE90" s="80"/>
      <c r="BF90" s="80"/>
      <c r="BG90" s="80"/>
      <c r="BH90" s="80"/>
      <c r="BI90" s="80"/>
      <c r="BJ90" s="80"/>
      <c r="BK90" s="80"/>
      <c r="BL90" s="80"/>
      <c r="BM90" s="80"/>
      <c r="BN90" s="80"/>
      <c r="BO90" s="80"/>
      <c r="BP90" s="80"/>
      <c r="BQ90" s="80"/>
      <c r="BR90" s="80"/>
      <c r="BS90" s="80"/>
      <c r="BT90" s="80"/>
      <c r="BU90" s="80"/>
      <c r="BV90" s="80"/>
      <c r="BW90" s="80"/>
      <c r="BX90" s="80"/>
      <c r="BY90" s="80"/>
      <c r="BZ90" s="80"/>
      <c r="CA90" s="80"/>
      <c r="CB90" s="80"/>
      <c r="CC90" s="80"/>
      <c r="CD90" s="80"/>
      <c r="CE90" s="80"/>
      <c r="CF90" s="80"/>
      <c r="CG90" s="80"/>
      <c r="CH90" s="80"/>
      <c r="CI90" s="80"/>
      <c r="CJ90" s="80"/>
      <c r="CK90" s="80"/>
      <c r="CL90" s="80"/>
      <c r="CM90" s="80"/>
      <c r="CN90" s="80"/>
      <c r="CO90" s="80"/>
      <c r="CP90" s="80"/>
      <c r="CQ90" s="80"/>
      <c r="CR90" s="80"/>
      <c r="CS90" s="80"/>
      <c r="CT90" s="80"/>
      <c r="CU90" s="80"/>
      <c r="CV90" s="80"/>
      <c r="CW90" s="80"/>
      <c r="CX90" s="80"/>
      <c r="CY90" s="80"/>
      <c r="CZ90" s="80"/>
      <c r="DA90" s="80"/>
      <c r="DB90" s="80"/>
      <c r="DC90" s="80"/>
    </row>
    <row r="91" customFormat="false" ht="12.75" hidden="false" customHeight="false" outlineLevel="0" collapsed="false"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  <c r="AJ91" s="80"/>
      <c r="AK91" s="80"/>
      <c r="AL91" s="80"/>
      <c r="AM91" s="80"/>
      <c r="AN91" s="80"/>
      <c r="AO91" s="80"/>
      <c r="AP91" s="80"/>
      <c r="AQ91" s="80"/>
      <c r="AR91" s="80"/>
      <c r="AS91" s="80"/>
      <c r="AT91" s="80"/>
      <c r="AU91" s="80"/>
      <c r="AV91" s="80"/>
      <c r="AW91" s="80"/>
      <c r="AX91" s="80"/>
      <c r="AY91" s="80"/>
      <c r="AZ91" s="80"/>
      <c r="BA91" s="80"/>
      <c r="BB91" s="80"/>
      <c r="BC91" s="80"/>
      <c r="BD91" s="80"/>
      <c r="BE91" s="80"/>
      <c r="BF91" s="80"/>
      <c r="BG91" s="80"/>
      <c r="BH91" s="80"/>
      <c r="BI91" s="80"/>
      <c r="BJ91" s="80"/>
      <c r="BK91" s="80"/>
      <c r="BL91" s="80"/>
      <c r="BM91" s="80"/>
      <c r="BN91" s="80"/>
      <c r="BO91" s="80"/>
      <c r="BP91" s="80"/>
      <c r="BQ91" s="80"/>
      <c r="BR91" s="80"/>
      <c r="BS91" s="80"/>
      <c r="BT91" s="80"/>
      <c r="BU91" s="80"/>
      <c r="BV91" s="80"/>
      <c r="BW91" s="80"/>
      <c r="BX91" s="80"/>
      <c r="BY91" s="80"/>
      <c r="BZ91" s="80"/>
      <c r="CA91" s="80"/>
      <c r="CB91" s="80"/>
      <c r="CC91" s="80"/>
      <c r="CD91" s="80"/>
      <c r="CE91" s="80"/>
      <c r="CF91" s="80"/>
      <c r="CG91" s="80"/>
      <c r="CH91" s="80"/>
      <c r="CI91" s="80"/>
      <c r="CJ91" s="80"/>
      <c r="CK91" s="80"/>
      <c r="CL91" s="80"/>
      <c r="CM91" s="80"/>
      <c r="CN91" s="80"/>
      <c r="CO91" s="80"/>
      <c r="CP91" s="80"/>
      <c r="CQ91" s="80"/>
      <c r="CR91" s="80"/>
      <c r="CS91" s="80"/>
      <c r="CT91" s="80"/>
      <c r="CU91" s="80"/>
      <c r="CV91" s="80"/>
      <c r="CW91" s="80"/>
      <c r="CX91" s="80"/>
      <c r="CY91" s="80"/>
      <c r="CZ91" s="80"/>
      <c r="DA91" s="80"/>
      <c r="DB91" s="80"/>
      <c r="DC91" s="80"/>
    </row>
    <row r="92" customFormat="false" ht="12.75" hidden="false" customHeight="false" outlineLevel="0" collapsed="false"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0"/>
      <c r="AK92" s="80"/>
      <c r="AL92" s="80"/>
      <c r="AM92" s="80"/>
      <c r="AN92" s="80"/>
      <c r="AO92" s="80"/>
      <c r="AP92" s="80"/>
      <c r="AQ92" s="80"/>
      <c r="AR92" s="80"/>
      <c r="AS92" s="80"/>
      <c r="AT92" s="80"/>
      <c r="AU92" s="80"/>
      <c r="AV92" s="80"/>
      <c r="AW92" s="80"/>
      <c r="AX92" s="80"/>
      <c r="AY92" s="80"/>
      <c r="AZ92" s="80"/>
      <c r="BA92" s="80"/>
      <c r="BB92" s="80"/>
      <c r="BC92" s="80"/>
      <c r="BD92" s="80"/>
      <c r="BE92" s="80"/>
      <c r="BF92" s="80"/>
      <c r="BG92" s="80"/>
      <c r="BH92" s="80"/>
      <c r="BI92" s="80"/>
      <c r="BJ92" s="80"/>
      <c r="BK92" s="80"/>
      <c r="BL92" s="80"/>
      <c r="BM92" s="80"/>
      <c r="BN92" s="80"/>
      <c r="BO92" s="80"/>
      <c r="BP92" s="80"/>
      <c r="BQ92" s="80"/>
      <c r="BR92" s="80"/>
      <c r="BS92" s="80"/>
      <c r="BT92" s="80"/>
      <c r="BU92" s="80"/>
      <c r="BV92" s="80"/>
      <c r="BW92" s="80"/>
      <c r="BX92" s="80"/>
      <c r="BY92" s="80"/>
      <c r="BZ92" s="80"/>
      <c r="CA92" s="80"/>
      <c r="CB92" s="80"/>
      <c r="CC92" s="80"/>
      <c r="CD92" s="80"/>
      <c r="CE92" s="80"/>
      <c r="CF92" s="80"/>
      <c r="CG92" s="80"/>
      <c r="CH92" s="80"/>
      <c r="CI92" s="80"/>
      <c r="CJ92" s="80"/>
      <c r="CK92" s="80"/>
      <c r="CL92" s="80"/>
      <c r="CM92" s="80"/>
      <c r="CN92" s="80"/>
      <c r="CO92" s="80"/>
      <c r="CP92" s="80"/>
      <c r="CQ92" s="80"/>
      <c r="CR92" s="80"/>
      <c r="CS92" s="80"/>
      <c r="CT92" s="80"/>
      <c r="CU92" s="80"/>
      <c r="CV92" s="80"/>
      <c r="CW92" s="80"/>
      <c r="CX92" s="80"/>
      <c r="CY92" s="80"/>
      <c r="CZ92" s="80"/>
      <c r="DA92" s="80"/>
      <c r="DB92" s="80"/>
      <c r="DC92" s="80"/>
    </row>
    <row r="93" customFormat="false" ht="12.75" hidden="false" customHeight="false" outlineLevel="0" collapsed="false"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0"/>
      <c r="AQ93" s="80"/>
      <c r="AR93" s="80"/>
      <c r="AS93" s="80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0"/>
      <c r="BE93" s="80"/>
      <c r="BF93" s="80"/>
      <c r="BG93" s="80"/>
      <c r="BH93" s="80"/>
      <c r="BI93" s="80"/>
      <c r="BJ93" s="80"/>
      <c r="BK93" s="80"/>
      <c r="BL93" s="80"/>
      <c r="BM93" s="80"/>
      <c r="BN93" s="80"/>
      <c r="BO93" s="80"/>
      <c r="BP93" s="80"/>
      <c r="BQ93" s="80"/>
      <c r="BR93" s="80"/>
      <c r="BS93" s="80"/>
      <c r="BT93" s="80"/>
      <c r="BU93" s="80"/>
      <c r="BV93" s="80"/>
      <c r="BW93" s="80"/>
      <c r="BX93" s="80"/>
      <c r="BY93" s="80"/>
      <c r="BZ93" s="80"/>
      <c r="CA93" s="80"/>
      <c r="CB93" s="80"/>
      <c r="CC93" s="80"/>
      <c r="CD93" s="80"/>
      <c r="CE93" s="80"/>
      <c r="CF93" s="80"/>
      <c r="CG93" s="80"/>
      <c r="CH93" s="80"/>
      <c r="CI93" s="80"/>
      <c r="CJ93" s="80"/>
      <c r="CK93" s="80"/>
      <c r="CL93" s="80"/>
      <c r="CM93" s="80"/>
      <c r="CN93" s="80"/>
      <c r="CO93" s="80"/>
      <c r="CP93" s="80"/>
      <c r="CQ93" s="80"/>
      <c r="CR93" s="80"/>
      <c r="CS93" s="80"/>
      <c r="CT93" s="80"/>
      <c r="CU93" s="80"/>
      <c r="CV93" s="80"/>
      <c r="CW93" s="80"/>
      <c r="CX93" s="80"/>
      <c r="CY93" s="80"/>
      <c r="CZ93" s="80"/>
      <c r="DA93" s="80"/>
      <c r="DB93" s="80"/>
      <c r="DC93" s="80"/>
    </row>
    <row r="94" customFormat="false" ht="12.75" hidden="false" customHeight="false" outlineLevel="0" collapsed="false"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80"/>
      <c r="AN94" s="80"/>
      <c r="AO94" s="80"/>
      <c r="AP94" s="80"/>
      <c r="AQ94" s="80"/>
      <c r="AR94" s="80"/>
      <c r="AS94" s="80"/>
      <c r="AT94" s="80"/>
      <c r="AU94" s="80"/>
      <c r="AV94" s="80"/>
      <c r="AW94" s="80"/>
      <c r="AX94" s="80"/>
      <c r="AY94" s="80"/>
      <c r="AZ94" s="80"/>
      <c r="BA94" s="80"/>
      <c r="BB94" s="80"/>
      <c r="BC94" s="80"/>
      <c r="BD94" s="80"/>
      <c r="BE94" s="80"/>
      <c r="BF94" s="80"/>
      <c r="BG94" s="80"/>
      <c r="BH94" s="80"/>
      <c r="BI94" s="80"/>
      <c r="BJ94" s="80"/>
      <c r="BK94" s="80"/>
      <c r="BL94" s="80"/>
      <c r="BM94" s="80"/>
      <c r="BN94" s="80"/>
      <c r="BO94" s="80"/>
      <c r="BP94" s="80"/>
      <c r="BQ94" s="80"/>
      <c r="BR94" s="80"/>
      <c r="BS94" s="80"/>
      <c r="BT94" s="80"/>
      <c r="BU94" s="80"/>
      <c r="BV94" s="80"/>
      <c r="BW94" s="80"/>
      <c r="BX94" s="80"/>
      <c r="BY94" s="80"/>
      <c r="BZ94" s="80"/>
      <c r="CA94" s="80"/>
      <c r="CB94" s="80"/>
      <c r="CC94" s="80"/>
      <c r="CD94" s="80"/>
      <c r="CE94" s="80"/>
      <c r="CF94" s="80"/>
      <c r="CG94" s="80"/>
      <c r="CH94" s="80"/>
      <c r="CI94" s="80"/>
      <c r="CJ94" s="80"/>
      <c r="CK94" s="80"/>
      <c r="CL94" s="80"/>
      <c r="CM94" s="80"/>
      <c r="CN94" s="80"/>
      <c r="CO94" s="80"/>
      <c r="CP94" s="80"/>
      <c r="CQ94" s="80"/>
      <c r="CR94" s="80"/>
      <c r="CS94" s="80"/>
      <c r="CT94" s="80"/>
      <c r="CU94" s="80"/>
      <c r="CV94" s="80"/>
      <c r="CW94" s="80"/>
      <c r="CX94" s="80"/>
      <c r="CY94" s="80"/>
      <c r="CZ94" s="80"/>
      <c r="DA94" s="80"/>
      <c r="DB94" s="80"/>
      <c r="DC94" s="80"/>
    </row>
    <row r="95" customFormat="false" ht="12.75" hidden="false" customHeight="false" outlineLevel="0" collapsed="false"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  <c r="AV95" s="80"/>
      <c r="AW95" s="80"/>
      <c r="AX95" s="80"/>
      <c r="AY95" s="80"/>
      <c r="AZ95" s="80"/>
      <c r="BA95" s="80"/>
      <c r="BB95" s="80"/>
      <c r="BC95" s="80"/>
      <c r="BD95" s="80"/>
      <c r="BE95" s="80"/>
      <c r="BF95" s="80"/>
      <c r="BG95" s="80"/>
      <c r="BH95" s="80"/>
      <c r="BI95" s="80"/>
      <c r="BJ95" s="80"/>
      <c r="BK95" s="80"/>
      <c r="BL95" s="80"/>
      <c r="BM95" s="80"/>
      <c r="BN95" s="80"/>
      <c r="BO95" s="80"/>
      <c r="BP95" s="80"/>
      <c r="BQ95" s="80"/>
      <c r="BR95" s="80"/>
      <c r="BS95" s="80"/>
      <c r="BT95" s="80"/>
      <c r="BU95" s="80"/>
      <c r="BV95" s="80"/>
      <c r="BW95" s="80"/>
      <c r="BX95" s="80"/>
      <c r="BY95" s="80"/>
      <c r="BZ95" s="80"/>
      <c r="CA95" s="80"/>
      <c r="CB95" s="80"/>
      <c r="CC95" s="80"/>
      <c r="CD95" s="80"/>
      <c r="CE95" s="80"/>
      <c r="CF95" s="80"/>
      <c r="CG95" s="80"/>
      <c r="CH95" s="80"/>
      <c r="CI95" s="80"/>
      <c r="CJ95" s="80"/>
      <c r="CK95" s="80"/>
      <c r="CL95" s="80"/>
      <c r="CM95" s="80"/>
      <c r="CN95" s="80"/>
      <c r="CO95" s="80"/>
      <c r="CP95" s="80"/>
      <c r="CQ95" s="80"/>
      <c r="CR95" s="80"/>
      <c r="CS95" s="80"/>
      <c r="CT95" s="80"/>
      <c r="CU95" s="80"/>
      <c r="CV95" s="80"/>
      <c r="CW95" s="80"/>
      <c r="CX95" s="80"/>
      <c r="CY95" s="80"/>
      <c r="CZ95" s="80"/>
      <c r="DA95" s="80"/>
      <c r="DB95" s="80"/>
      <c r="DC95" s="80"/>
    </row>
    <row r="96" customFormat="false" ht="12.75" hidden="false" customHeight="false" outlineLevel="0" collapsed="false"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  <c r="AM96" s="80"/>
      <c r="AN96" s="80"/>
      <c r="AO96" s="80"/>
      <c r="AP96" s="80"/>
      <c r="AQ96" s="80"/>
      <c r="AR96" s="80"/>
      <c r="AS96" s="80"/>
      <c r="AT96" s="80"/>
      <c r="AU96" s="80"/>
      <c r="AV96" s="80"/>
      <c r="AW96" s="80"/>
      <c r="AX96" s="80"/>
      <c r="AY96" s="80"/>
      <c r="AZ96" s="80"/>
      <c r="BA96" s="80"/>
      <c r="BB96" s="80"/>
      <c r="BC96" s="80"/>
      <c r="BD96" s="80"/>
      <c r="BE96" s="80"/>
      <c r="BF96" s="80"/>
      <c r="BG96" s="80"/>
      <c r="BH96" s="80"/>
      <c r="BI96" s="80"/>
      <c r="BJ96" s="80"/>
      <c r="BK96" s="80"/>
      <c r="BL96" s="80"/>
      <c r="BM96" s="80"/>
      <c r="BN96" s="80"/>
      <c r="BO96" s="80"/>
      <c r="BP96" s="80"/>
      <c r="BQ96" s="80"/>
      <c r="BR96" s="80"/>
      <c r="BS96" s="80"/>
      <c r="BT96" s="80"/>
      <c r="BU96" s="80"/>
      <c r="BV96" s="80"/>
      <c r="BW96" s="80"/>
      <c r="BX96" s="80"/>
      <c r="BY96" s="80"/>
      <c r="BZ96" s="80"/>
      <c r="CA96" s="80"/>
      <c r="CB96" s="80"/>
      <c r="CC96" s="80"/>
      <c r="CD96" s="80"/>
      <c r="CE96" s="80"/>
      <c r="CF96" s="80"/>
      <c r="CG96" s="80"/>
      <c r="CH96" s="80"/>
      <c r="CI96" s="80"/>
      <c r="CJ96" s="80"/>
      <c r="CK96" s="80"/>
      <c r="CL96" s="80"/>
      <c r="CM96" s="80"/>
      <c r="CN96" s="80"/>
      <c r="CO96" s="80"/>
      <c r="CP96" s="80"/>
      <c r="CQ96" s="80"/>
      <c r="CR96" s="80"/>
      <c r="CS96" s="80"/>
      <c r="CT96" s="80"/>
      <c r="CU96" s="80"/>
      <c r="CV96" s="80"/>
      <c r="CW96" s="80"/>
      <c r="CX96" s="80"/>
      <c r="CY96" s="80"/>
      <c r="CZ96" s="80"/>
      <c r="DA96" s="80"/>
      <c r="DB96" s="80"/>
      <c r="DC96" s="80"/>
    </row>
    <row r="97" customFormat="false" ht="12.75" hidden="false" customHeight="false" outlineLevel="0" collapsed="false"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80"/>
      <c r="AN97" s="80"/>
      <c r="AO97" s="80"/>
      <c r="AP97" s="80"/>
      <c r="AQ97" s="80"/>
      <c r="AR97" s="80"/>
      <c r="AS97" s="80"/>
      <c r="AT97" s="80"/>
      <c r="AU97" s="80"/>
      <c r="AV97" s="80"/>
      <c r="AW97" s="80"/>
      <c r="AX97" s="80"/>
      <c r="AY97" s="80"/>
      <c r="AZ97" s="80"/>
      <c r="BA97" s="80"/>
      <c r="BB97" s="80"/>
      <c r="BC97" s="80"/>
      <c r="BD97" s="80"/>
      <c r="BE97" s="80"/>
      <c r="BF97" s="80"/>
      <c r="BG97" s="80"/>
      <c r="BH97" s="80"/>
      <c r="BI97" s="80"/>
      <c r="BJ97" s="80"/>
      <c r="BK97" s="80"/>
      <c r="BL97" s="80"/>
      <c r="BM97" s="80"/>
      <c r="BN97" s="80"/>
      <c r="BO97" s="80"/>
      <c r="BP97" s="80"/>
      <c r="BQ97" s="80"/>
      <c r="BR97" s="80"/>
      <c r="BS97" s="80"/>
      <c r="BT97" s="80"/>
      <c r="BU97" s="80"/>
      <c r="BV97" s="80"/>
      <c r="BW97" s="80"/>
      <c r="BX97" s="80"/>
      <c r="BY97" s="80"/>
      <c r="BZ97" s="80"/>
      <c r="CA97" s="80"/>
      <c r="CB97" s="80"/>
      <c r="CC97" s="80"/>
      <c r="CD97" s="80"/>
      <c r="CE97" s="80"/>
      <c r="CF97" s="80"/>
      <c r="CG97" s="80"/>
      <c r="CH97" s="80"/>
      <c r="CI97" s="80"/>
      <c r="CJ97" s="80"/>
      <c r="CK97" s="80"/>
      <c r="CL97" s="80"/>
      <c r="CM97" s="80"/>
      <c r="CN97" s="80"/>
      <c r="CO97" s="80"/>
      <c r="CP97" s="80"/>
      <c r="CQ97" s="80"/>
      <c r="CR97" s="80"/>
      <c r="CS97" s="80"/>
      <c r="CT97" s="80"/>
      <c r="CU97" s="80"/>
      <c r="CV97" s="80"/>
      <c r="CW97" s="80"/>
      <c r="CX97" s="80"/>
      <c r="CY97" s="80"/>
      <c r="CZ97" s="80"/>
      <c r="DA97" s="80"/>
      <c r="DB97" s="80"/>
      <c r="DC97" s="80"/>
    </row>
    <row r="98" customFormat="false" ht="12.75" hidden="false" customHeight="false" outlineLevel="0" collapsed="false"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80"/>
      <c r="AL98" s="80"/>
      <c r="AM98" s="80"/>
      <c r="AN98" s="80"/>
      <c r="AO98" s="80"/>
      <c r="AP98" s="80"/>
      <c r="AQ98" s="80"/>
      <c r="AR98" s="80"/>
      <c r="AS98" s="80"/>
      <c r="AT98" s="80"/>
      <c r="AU98" s="80"/>
      <c r="AV98" s="80"/>
      <c r="AW98" s="80"/>
      <c r="AX98" s="80"/>
      <c r="AY98" s="80"/>
      <c r="AZ98" s="80"/>
      <c r="BA98" s="80"/>
      <c r="BB98" s="80"/>
      <c r="BC98" s="80"/>
      <c r="BD98" s="80"/>
      <c r="BE98" s="80"/>
      <c r="BF98" s="80"/>
      <c r="BG98" s="80"/>
      <c r="BH98" s="80"/>
      <c r="BI98" s="80"/>
      <c r="BJ98" s="80"/>
      <c r="BK98" s="80"/>
      <c r="BL98" s="80"/>
      <c r="BM98" s="80"/>
      <c r="BN98" s="80"/>
      <c r="BO98" s="80"/>
      <c r="BP98" s="80"/>
      <c r="BQ98" s="80"/>
      <c r="BR98" s="80"/>
      <c r="BS98" s="80"/>
      <c r="BT98" s="80"/>
      <c r="BU98" s="80"/>
      <c r="BV98" s="80"/>
      <c r="BW98" s="80"/>
      <c r="BX98" s="80"/>
      <c r="BY98" s="80"/>
      <c r="BZ98" s="80"/>
      <c r="CA98" s="80"/>
      <c r="CB98" s="80"/>
      <c r="CC98" s="80"/>
      <c r="CD98" s="80"/>
      <c r="CE98" s="80"/>
      <c r="CF98" s="80"/>
      <c r="CG98" s="80"/>
      <c r="CH98" s="80"/>
      <c r="CI98" s="80"/>
      <c r="CJ98" s="80"/>
      <c r="CK98" s="80"/>
      <c r="CL98" s="80"/>
      <c r="CM98" s="80"/>
      <c r="CN98" s="80"/>
      <c r="CO98" s="80"/>
      <c r="CP98" s="80"/>
      <c r="CQ98" s="80"/>
      <c r="CR98" s="80"/>
      <c r="CS98" s="80"/>
      <c r="CT98" s="80"/>
      <c r="CU98" s="80"/>
      <c r="CV98" s="80"/>
      <c r="CW98" s="80"/>
      <c r="CX98" s="80"/>
      <c r="CY98" s="80"/>
      <c r="CZ98" s="80"/>
      <c r="DA98" s="80"/>
      <c r="DB98" s="80"/>
      <c r="DC98" s="80"/>
    </row>
    <row r="99" customFormat="false" ht="12.75" hidden="false" customHeight="false" outlineLevel="0" collapsed="false"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80"/>
      <c r="AM99" s="80"/>
      <c r="AN99" s="80"/>
      <c r="AO99" s="80"/>
      <c r="AP99" s="80"/>
      <c r="AQ99" s="80"/>
      <c r="AR99" s="80"/>
      <c r="AS99" s="80"/>
      <c r="AT99" s="80"/>
      <c r="AU99" s="80"/>
      <c r="AV99" s="80"/>
      <c r="AW99" s="80"/>
      <c r="AX99" s="80"/>
      <c r="AY99" s="80"/>
      <c r="AZ99" s="80"/>
      <c r="BA99" s="80"/>
      <c r="BB99" s="80"/>
      <c r="BC99" s="80"/>
      <c r="BD99" s="80"/>
      <c r="BE99" s="80"/>
      <c r="BF99" s="80"/>
      <c r="BG99" s="80"/>
      <c r="BH99" s="80"/>
      <c r="BI99" s="80"/>
      <c r="BJ99" s="80"/>
      <c r="BK99" s="80"/>
      <c r="BL99" s="80"/>
      <c r="BM99" s="80"/>
      <c r="BN99" s="80"/>
      <c r="BO99" s="80"/>
      <c r="BP99" s="80"/>
      <c r="BQ99" s="80"/>
      <c r="BR99" s="80"/>
      <c r="BS99" s="80"/>
      <c r="BT99" s="80"/>
      <c r="BU99" s="80"/>
      <c r="BV99" s="80"/>
      <c r="BW99" s="80"/>
      <c r="BX99" s="80"/>
      <c r="BY99" s="80"/>
      <c r="BZ99" s="80"/>
      <c r="CA99" s="80"/>
      <c r="CB99" s="80"/>
      <c r="CC99" s="80"/>
      <c r="CD99" s="80"/>
      <c r="CE99" s="80"/>
      <c r="CF99" s="80"/>
      <c r="CG99" s="80"/>
      <c r="CH99" s="80"/>
      <c r="CI99" s="80"/>
      <c r="CJ99" s="80"/>
      <c r="CK99" s="80"/>
      <c r="CL99" s="80"/>
      <c r="CM99" s="80"/>
      <c r="CN99" s="80"/>
      <c r="CO99" s="80"/>
      <c r="CP99" s="80"/>
      <c r="CQ99" s="80"/>
      <c r="CR99" s="80"/>
      <c r="CS99" s="80"/>
      <c r="CT99" s="80"/>
      <c r="CU99" s="80"/>
      <c r="CV99" s="80"/>
      <c r="CW99" s="80"/>
      <c r="CX99" s="80"/>
      <c r="CY99" s="80"/>
      <c r="CZ99" s="80"/>
      <c r="DA99" s="80"/>
      <c r="DB99" s="80"/>
      <c r="DC99" s="80"/>
    </row>
    <row r="100" customFormat="false" ht="12.75" hidden="false" customHeight="false" outlineLevel="0" collapsed="false"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N100" s="80"/>
      <c r="AO100" s="80"/>
      <c r="AP100" s="80"/>
      <c r="AQ100" s="80"/>
      <c r="AR100" s="80"/>
      <c r="AS100" s="80"/>
      <c r="AT100" s="80"/>
      <c r="AU100" s="80"/>
      <c r="AV100" s="80"/>
      <c r="AW100" s="80"/>
      <c r="AX100" s="80"/>
      <c r="AY100" s="80"/>
      <c r="AZ100" s="80"/>
      <c r="BA100" s="80"/>
      <c r="BB100" s="80"/>
      <c r="BC100" s="80"/>
      <c r="BD100" s="80"/>
      <c r="BE100" s="80"/>
      <c r="BF100" s="80"/>
      <c r="BG100" s="80"/>
      <c r="BH100" s="80"/>
      <c r="BI100" s="80"/>
      <c r="BJ100" s="80"/>
      <c r="BK100" s="80"/>
      <c r="BL100" s="80"/>
      <c r="BM100" s="80"/>
      <c r="BN100" s="80"/>
      <c r="BO100" s="80"/>
      <c r="BP100" s="80"/>
      <c r="BQ100" s="80"/>
      <c r="BR100" s="80"/>
      <c r="BS100" s="80"/>
      <c r="BT100" s="80"/>
      <c r="BU100" s="80"/>
      <c r="BV100" s="80"/>
      <c r="BW100" s="80"/>
      <c r="BX100" s="80"/>
      <c r="BY100" s="80"/>
      <c r="BZ100" s="80"/>
      <c r="CA100" s="80"/>
      <c r="CB100" s="80"/>
      <c r="CC100" s="80"/>
      <c r="CD100" s="80"/>
      <c r="CE100" s="80"/>
      <c r="CF100" s="80"/>
      <c r="CG100" s="80"/>
      <c r="CH100" s="80"/>
      <c r="CI100" s="80"/>
      <c r="CJ100" s="80"/>
      <c r="CK100" s="80"/>
      <c r="CL100" s="80"/>
      <c r="CM100" s="80"/>
      <c r="CN100" s="80"/>
      <c r="CO100" s="80"/>
      <c r="CP100" s="80"/>
      <c r="CQ100" s="80"/>
      <c r="CR100" s="80"/>
      <c r="CS100" s="80"/>
      <c r="CT100" s="80"/>
      <c r="CU100" s="80"/>
      <c r="CV100" s="80"/>
      <c r="CW100" s="80"/>
      <c r="CX100" s="80"/>
      <c r="CY100" s="80"/>
      <c r="CZ100" s="80"/>
      <c r="DA100" s="80"/>
      <c r="DB100" s="80"/>
      <c r="DC100" s="80"/>
    </row>
    <row r="101" customFormat="false" ht="12.75" hidden="false" customHeight="false" outlineLevel="0" collapsed="false"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  <c r="AS101" s="80"/>
      <c r="AT101" s="80"/>
      <c r="AU101" s="80"/>
      <c r="AV101" s="80"/>
      <c r="AW101" s="80"/>
      <c r="AX101" s="80"/>
      <c r="AY101" s="80"/>
      <c r="AZ101" s="80"/>
      <c r="BA101" s="80"/>
      <c r="BB101" s="80"/>
      <c r="BC101" s="80"/>
      <c r="BD101" s="80"/>
      <c r="BE101" s="80"/>
      <c r="BF101" s="80"/>
      <c r="BG101" s="80"/>
      <c r="BH101" s="80"/>
      <c r="BI101" s="80"/>
      <c r="BJ101" s="80"/>
      <c r="BK101" s="80"/>
      <c r="BL101" s="80"/>
      <c r="BM101" s="80"/>
      <c r="BN101" s="80"/>
      <c r="BO101" s="80"/>
      <c r="BP101" s="80"/>
      <c r="BQ101" s="80"/>
      <c r="BR101" s="80"/>
      <c r="BS101" s="80"/>
      <c r="BT101" s="80"/>
      <c r="BU101" s="80"/>
      <c r="BV101" s="80"/>
      <c r="BW101" s="80"/>
      <c r="BX101" s="80"/>
      <c r="BY101" s="80"/>
      <c r="BZ101" s="80"/>
      <c r="CA101" s="80"/>
      <c r="CB101" s="80"/>
      <c r="CC101" s="80"/>
      <c r="CD101" s="80"/>
      <c r="CE101" s="80"/>
      <c r="CF101" s="80"/>
      <c r="CG101" s="80"/>
      <c r="CH101" s="80"/>
      <c r="CI101" s="80"/>
      <c r="CJ101" s="80"/>
      <c r="CK101" s="80"/>
      <c r="CL101" s="80"/>
      <c r="CM101" s="80"/>
      <c r="CN101" s="80"/>
      <c r="CO101" s="80"/>
      <c r="CP101" s="80"/>
      <c r="CQ101" s="80"/>
      <c r="CR101" s="80"/>
      <c r="CS101" s="80"/>
      <c r="CT101" s="80"/>
      <c r="CU101" s="80"/>
      <c r="CV101" s="80"/>
      <c r="CW101" s="80"/>
      <c r="CX101" s="80"/>
      <c r="CY101" s="80"/>
      <c r="CZ101" s="80"/>
      <c r="DA101" s="80"/>
      <c r="DB101" s="80"/>
      <c r="DC101" s="80"/>
    </row>
    <row r="102" customFormat="false" ht="12.75" hidden="false" customHeight="false" outlineLevel="0" collapsed="false"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0"/>
      <c r="AK102" s="80"/>
      <c r="AL102" s="80"/>
      <c r="AM102" s="80"/>
      <c r="AN102" s="80"/>
      <c r="AO102" s="80"/>
      <c r="AP102" s="80"/>
      <c r="AQ102" s="80"/>
      <c r="AR102" s="80"/>
      <c r="AS102" s="80"/>
      <c r="AT102" s="80"/>
      <c r="AU102" s="80"/>
      <c r="AV102" s="80"/>
      <c r="AW102" s="80"/>
      <c r="AX102" s="80"/>
      <c r="AY102" s="80"/>
      <c r="AZ102" s="80"/>
      <c r="BA102" s="80"/>
      <c r="BB102" s="80"/>
      <c r="BC102" s="80"/>
      <c r="BD102" s="80"/>
      <c r="BE102" s="80"/>
      <c r="BF102" s="80"/>
      <c r="BG102" s="80"/>
      <c r="BH102" s="80"/>
      <c r="BI102" s="80"/>
      <c r="BJ102" s="80"/>
      <c r="BK102" s="80"/>
      <c r="BL102" s="80"/>
      <c r="BM102" s="80"/>
      <c r="BN102" s="80"/>
      <c r="BO102" s="80"/>
      <c r="BP102" s="80"/>
      <c r="BQ102" s="80"/>
      <c r="BR102" s="80"/>
      <c r="BS102" s="80"/>
      <c r="BT102" s="80"/>
      <c r="BU102" s="80"/>
      <c r="BV102" s="80"/>
      <c r="BW102" s="80"/>
      <c r="BX102" s="80"/>
      <c r="BY102" s="80"/>
      <c r="BZ102" s="80"/>
      <c r="CA102" s="80"/>
      <c r="CB102" s="80"/>
      <c r="CC102" s="80"/>
      <c r="CD102" s="80"/>
      <c r="CE102" s="80"/>
      <c r="CF102" s="80"/>
      <c r="CG102" s="80"/>
      <c r="CH102" s="80"/>
      <c r="CI102" s="80"/>
      <c r="CJ102" s="80"/>
      <c r="CK102" s="80"/>
      <c r="CL102" s="80"/>
      <c r="CM102" s="80"/>
      <c r="CN102" s="80"/>
      <c r="CO102" s="80"/>
      <c r="CP102" s="80"/>
      <c r="CQ102" s="80"/>
      <c r="CR102" s="80"/>
      <c r="CS102" s="80"/>
      <c r="CT102" s="80"/>
      <c r="CU102" s="80"/>
      <c r="CV102" s="80"/>
      <c r="CW102" s="80"/>
      <c r="CX102" s="80"/>
      <c r="CY102" s="80"/>
      <c r="CZ102" s="80"/>
      <c r="DA102" s="80"/>
      <c r="DB102" s="80"/>
      <c r="DC102" s="80"/>
    </row>
    <row r="103" customFormat="false" ht="12.75" hidden="false" customHeight="false" outlineLevel="0" collapsed="false"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  <c r="AT103" s="80"/>
      <c r="AU103" s="80"/>
      <c r="AV103" s="80"/>
      <c r="AW103" s="80"/>
      <c r="AX103" s="80"/>
      <c r="AY103" s="80"/>
      <c r="AZ103" s="80"/>
      <c r="BA103" s="80"/>
      <c r="BB103" s="80"/>
      <c r="BC103" s="80"/>
      <c r="BD103" s="80"/>
      <c r="BE103" s="80"/>
      <c r="BF103" s="80"/>
      <c r="BG103" s="80"/>
      <c r="BH103" s="80"/>
      <c r="BI103" s="80"/>
      <c r="BJ103" s="80"/>
      <c r="BK103" s="80"/>
      <c r="BL103" s="80"/>
      <c r="BM103" s="80"/>
      <c r="BN103" s="80"/>
      <c r="BO103" s="80"/>
      <c r="BP103" s="80"/>
      <c r="BQ103" s="80"/>
      <c r="BR103" s="80"/>
      <c r="BS103" s="80"/>
      <c r="BT103" s="80"/>
      <c r="BU103" s="80"/>
      <c r="BV103" s="80"/>
      <c r="BW103" s="80"/>
      <c r="BX103" s="80"/>
      <c r="BY103" s="80"/>
      <c r="BZ103" s="80"/>
      <c r="CA103" s="80"/>
      <c r="CB103" s="80"/>
      <c r="CC103" s="80"/>
      <c r="CD103" s="80"/>
      <c r="CE103" s="80"/>
      <c r="CF103" s="80"/>
      <c r="CG103" s="80"/>
      <c r="CH103" s="80"/>
      <c r="CI103" s="80"/>
      <c r="CJ103" s="80"/>
      <c r="CK103" s="80"/>
      <c r="CL103" s="80"/>
      <c r="CM103" s="80"/>
      <c r="CN103" s="80"/>
      <c r="CO103" s="80"/>
      <c r="CP103" s="80"/>
      <c r="CQ103" s="80"/>
      <c r="CR103" s="80"/>
      <c r="CS103" s="80"/>
      <c r="CT103" s="80"/>
      <c r="CU103" s="80"/>
      <c r="CV103" s="80"/>
      <c r="CW103" s="80"/>
      <c r="CX103" s="80"/>
      <c r="CY103" s="80"/>
      <c r="CZ103" s="80"/>
      <c r="DA103" s="80"/>
      <c r="DB103" s="80"/>
      <c r="DC103" s="80"/>
    </row>
    <row r="104" customFormat="false" ht="12.75" hidden="false" customHeight="false" outlineLevel="0" collapsed="false"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  <c r="AJ104" s="80"/>
      <c r="AK104" s="80"/>
      <c r="AL104" s="80"/>
      <c r="AM104" s="80"/>
      <c r="AN104" s="80"/>
      <c r="AO104" s="80"/>
      <c r="AP104" s="80"/>
      <c r="AQ104" s="80"/>
      <c r="AR104" s="80"/>
      <c r="AS104" s="80"/>
      <c r="AT104" s="80"/>
      <c r="AU104" s="80"/>
      <c r="AV104" s="80"/>
      <c r="AW104" s="80"/>
      <c r="AX104" s="80"/>
      <c r="AY104" s="80"/>
      <c r="AZ104" s="80"/>
      <c r="BA104" s="80"/>
      <c r="BB104" s="80"/>
      <c r="BC104" s="80"/>
      <c r="BD104" s="80"/>
      <c r="BE104" s="80"/>
      <c r="BF104" s="80"/>
      <c r="BG104" s="80"/>
      <c r="BH104" s="80"/>
      <c r="BI104" s="80"/>
      <c r="BJ104" s="80"/>
      <c r="BK104" s="80"/>
      <c r="BL104" s="80"/>
      <c r="BM104" s="80"/>
      <c r="BN104" s="80"/>
      <c r="BO104" s="80"/>
      <c r="BP104" s="80"/>
      <c r="BQ104" s="80"/>
      <c r="BR104" s="80"/>
      <c r="BS104" s="80"/>
      <c r="BT104" s="80"/>
      <c r="BU104" s="80"/>
      <c r="BV104" s="80"/>
      <c r="BW104" s="80"/>
      <c r="BX104" s="80"/>
      <c r="BY104" s="80"/>
      <c r="BZ104" s="80"/>
      <c r="CA104" s="80"/>
      <c r="CB104" s="80"/>
      <c r="CC104" s="80"/>
      <c r="CD104" s="80"/>
      <c r="CE104" s="80"/>
      <c r="CF104" s="80"/>
      <c r="CG104" s="80"/>
      <c r="CH104" s="80"/>
      <c r="CI104" s="80"/>
      <c r="CJ104" s="80"/>
      <c r="CK104" s="80"/>
      <c r="CL104" s="80"/>
      <c r="CM104" s="80"/>
      <c r="CN104" s="80"/>
      <c r="CO104" s="80"/>
      <c r="CP104" s="80"/>
      <c r="CQ104" s="80"/>
      <c r="CR104" s="80"/>
      <c r="CS104" s="80"/>
      <c r="CT104" s="80"/>
      <c r="CU104" s="80"/>
      <c r="CV104" s="80"/>
      <c r="CW104" s="80"/>
      <c r="CX104" s="80"/>
      <c r="CY104" s="80"/>
      <c r="CZ104" s="80"/>
      <c r="DA104" s="80"/>
      <c r="DB104" s="80"/>
      <c r="DC104" s="80"/>
    </row>
    <row r="105" customFormat="false" ht="12.75" hidden="false" customHeight="false" outlineLevel="0" collapsed="false"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  <c r="AJ105" s="80"/>
      <c r="AK105" s="80"/>
      <c r="AL105" s="80"/>
      <c r="AM105" s="80"/>
      <c r="AN105" s="80"/>
      <c r="AO105" s="80"/>
      <c r="AP105" s="80"/>
      <c r="AQ105" s="80"/>
      <c r="AR105" s="80"/>
      <c r="AS105" s="80"/>
      <c r="AT105" s="80"/>
      <c r="AU105" s="80"/>
      <c r="AV105" s="80"/>
      <c r="AW105" s="80"/>
      <c r="AX105" s="80"/>
      <c r="AY105" s="80"/>
      <c r="AZ105" s="80"/>
      <c r="BA105" s="80"/>
      <c r="BB105" s="80"/>
      <c r="BC105" s="80"/>
      <c r="BD105" s="80"/>
      <c r="BE105" s="80"/>
      <c r="BF105" s="80"/>
      <c r="BG105" s="80"/>
      <c r="BH105" s="80"/>
      <c r="BI105" s="80"/>
      <c r="BJ105" s="80"/>
      <c r="BK105" s="80"/>
      <c r="BL105" s="80"/>
      <c r="BM105" s="80"/>
      <c r="BN105" s="80"/>
      <c r="BO105" s="80"/>
      <c r="BP105" s="80"/>
      <c r="BQ105" s="80"/>
      <c r="BR105" s="80"/>
      <c r="BS105" s="80"/>
      <c r="BT105" s="80"/>
      <c r="BU105" s="80"/>
      <c r="BV105" s="80"/>
      <c r="BW105" s="80"/>
      <c r="BX105" s="80"/>
      <c r="BY105" s="80"/>
      <c r="BZ105" s="80"/>
      <c r="CA105" s="80"/>
      <c r="CB105" s="80"/>
      <c r="CC105" s="80"/>
      <c r="CD105" s="80"/>
      <c r="CE105" s="80"/>
      <c r="CF105" s="80"/>
      <c r="CG105" s="80"/>
      <c r="CH105" s="80"/>
      <c r="CI105" s="80"/>
      <c r="CJ105" s="80"/>
      <c r="CK105" s="80"/>
      <c r="CL105" s="80"/>
      <c r="CM105" s="80"/>
      <c r="CN105" s="80"/>
      <c r="CO105" s="80"/>
      <c r="CP105" s="80"/>
      <c r="CQ105" s="80"/>
      <c r="CR105" s="80"/>
      <c r="CS105" s="80"/>
      <c r="CT105" s="80"/>
      <c r="CU105" s="80"/>
      <c r="CV105" s="80"/>
      <c r="CW105" s="80"/>
      <c r="CX105" s="80"/>
      <c r="CY105" s="80"/>
      <c r="CZ105" s="80"/>
      <c r="DA105" s="80"/>
      <c r="DB105" s="80"/>
      <c r="DC105" s="80"/>
    </row>
    <row r="106" customFormat="false" ht="12.75" hidden="false" customHeight="false" outlineLevel="0" collapsed="false"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0"/>
      <c r="AK106" s="80"/>
      <c r="AL106" s="80"/>
      <c r="AM106" s="80"/>
      <c r="AN106" s="80"/>
      <c r="AO106" s="80"/>
      <c r="AP106" s="80"/>
      <c r="AQ106" s="80"/>
      <c r="AR106" s="80"/>
      <c r="AS106" s="80"/>
      <c r="AT106" s="80"/>
      <c r="AU106" s="80"/>
      <c r="AV106" s="80"/>
      <c r="AW106" s="80"/>
      <c r="AX106" s="80"/>
      <c r="AY106" s="80"/>
      <c r="AZ106" s="80"/>
      <c r="BA106" s="80"/>
      <c r="BB106" s="80"/>
      <c r="BC106" s="80"/>
      <c r="BD106" s="80"/>
      <c r="BE106" s="80"/>
      <c r="BF106" s="80"/>
      <c r="BG106" s="80"/>
      <c r="BH106" s="80"/>
      <c r="BI106" s="80"/>
      <c r="BJ106" s="80"/>
      <c r="BK106" s="80"/>
      <c r="BL106" s="80"/>
      <c r="BM106" s="80"/>
      <c r="BN106" s="80"/>
      <c r="BO106" s="80"/>
      <c r="BP106" s="80"/>
      <c r="BQ106" s="80"/>
      <c r="BR106" s="80"/>
      <c r="BS106" s="80"/>
      <c r="BT106" s="80"/>
      <c r="BU106" s="80"/>
      <c r="BV106" s="80"/>
      <c r="BW106" s="80"/>
      <c r="BX106" s="80"/>
      <c r="BY106" s="80"/>
      <c r="BZ106" s="80"/>
      <c r="CA106" s="80"/>
      <c r="CB106" s="80"/>
      <c r="CC106" s="80"/>
      <c r="CD106" s="80"/>
      <c r="CE106" s="80"/>
      <c r="CF106" s="80"/>
      <c r="CG106" s="80"/>
      <c r="CH106" s="80"/>
      <c r="CI106" s="80"/>
      <c r="CJ106" s="80"/>
      <c r="CK106" s="80"/>
      <c r="CL106" s="80"/>
      <c r="CM106" s="80"/>
      <c r="CN106" s="80"/>
      <c r="CO106" s="80"/>
      <c r="CP106" s="80"/>
      <c r="CQ106" s="80"/>
      <c r="CR106" s="80"/>
      <c r="CS106" s="80"/>
      <c r="CT106" s="80"/>
      <c r="CU106" s="80"/>
      <c r="CV106" s="80"/>
      <c r="CW106" s="80"/>
      <c r="CX106" s="80"/>
      <c r="CY106" s="80"/>
      <c r="CZ106" s="80"/>
      <c r="DA106" s="80"/>
      <c r="DB106" s="80"/>
      <c r="DC106" s="80"/>
    </row>
    <row r="107" customFormat="false" ht="12.75" hidden="false" customHeight="false" outlineLevel="0" collapsed="false"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  <c r="AJ107" s="80"/>
      <c r="AK107" s="80"/>
      <c r="AL107" s="80"/>
      <c r="AM107" s="80"/>
      <c r="AN107" s="80"/>
      <c r="AO107" s="80"/>
      <c r="AP107" s="80"/>
      <c r="AQ107" s="80"/>
      <c r="AR107" s="80"/>
      <c r="AS107" s="80"/>
      <c r="AT107" s="80"/>
      <c r="AU107" s="80"/>
      <c r="AV107" s="80"/>
      <c r="AW107" s="80"/>
      <c r="AX107" s="80"/>
      <c r="AY107" s="80"/>
      <c r="AZ107" s="80"/>
      <c r="BA107" s="80"/>
      <c r="BB107" s="80"/>
      <c r="BC107" s="80"/>
      <c r="BD107" s="80"/>
      <c r="BE107" s="80"/>
      <c r="BF107" s="80"/>
      <c r="BG107" s="80"/>
      <c r="BH107" s="80"/>
      <c r="BI107" s="80"/>
      <c r="BJ107" s="80"/>
      <c r="BK107" s="80"/>
      <c r="BL107" s="80"/>
      <c r="BM107" s="80"/>
      <c r="BN107" s="80"/>
      <c r="BO107" s="80"/>
      <c r="BP107" s="80"/>
      <c r="BQ107" s="80"/>
      <c r="BR107" s="80"/>
      <c r="BS107" s="80"/>
      <c r="BT107" s="80"/>
      <c r="BU107" s="80"/>
      <c r="BV107" s="80"/>
      <c r="BW107" s="80"/>
      <c r="BX107" s="80"/>
      <c r="BY107" s="80"/>
      <c r="BZ107" s="80"/>
      <c r="CA107" s="80"/>
      <c r="CB107" s="80"/>
      <c r="CC107" s="80"/>
      <c r="CD107" s="80"/>
      <c r="CE107" s="80"/>
      <c r="CF107" s="80"/>
      <c r="CG107" s="80"/>
      <c r="CH107" s="80"/>
      <c r="CI107" s="80"/>
      <c r="CJ107" s="80"/>
      <c r="CK107" s="80"/>
      <c r="CL107" s="80"/>
      <c r="CM107" s="80"/>
      <c r="CN107" s="80"/>
      <c r="CO107" s="80"/>
      <c r="CP107" s="80"/>
      <c r="CQ107" s="80"/>
      <c r="CR107" s="80"/>
      <c r="CS107" s="80"/>
      <c r="CT107" s="80"/>
      <c r="CU107" s="80"/>
      <c r="CV107" s="80"/>
      <c r="CW107" s="80"/>
      <c r="CX107" s="80"/>
      <c r="CY107" s="80"/>
      <c r="CZ107" s="80"/>
      <c r="DA107" s="80"/>
      <c r="DB107" s="80"/>
      <c r="DC107" s="80"/>
    </row>
    <row r="108" customFormat="false" ht="12.75" hidden="false" customHeight="false" outlineLevel="0" collapsed="false"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80"/>
      <c r="AK108" s="80"/>
      <c r="AL108" s="80"/>
      <c r="AM108" s="80"/>
      <c r="AN108" s="80"/>
      <c r="AO108" s="80"/>
      <c r="AP108" s="80"/>
      <c r="AQ108" s="80"/>
      <c r="AR108" s="80"/>
      <c r="AS108" s="80"/>
      <c r="AT108" s="80"/>
      <c r="AU108" s="80"/>
      <c r="AV108" s="80"/>
      <c r="AW108" s="80"/>
      <c r="AX108" s="80"/>
      <c r="AY108" s="80"/>
      <c r="AZ108" s="80"/>
      <c r="BA108" s="80"/>
      <c r="BB108" s="80"/>
      <c r="BC108" s="80"/>
      <c r="BD108" s="80"/>
      <c r="BE108" s="80"/>
      <c r="BF108" s="80"/>
      <c r="BG108" s="80"/>
      <c r="BH108" s="80"/>
      <c r="BI108" s="80"/>
      <c r="BJ108" s="80"/>
      <c r="BK108" s="80"/>
      <c r="BL108" s="80"/>
      <c r="BM108" s="80"/>
      <c r="BN108" s="80"/>
      <c r="BO108" s="80"/>
      <c r="BP108" s="80"/>
      <c r="BQ108" s="80"/>
      <c r="BR108" s="80"/>
      <c r="BS108" s="80"/>
      <c r="BT108" s="80"/>
      <c r="BU108" s="80"/>
      <c r="BV108" s="80"/>
      <c r="BW108" s="80"/>
      <c r="BX108" s="80"/>
      <c r="BY108" s="80"/>
      <c r="BZ108" s="80"/>
      <c r="CA108" s="80"/>
      <c r="CB108" s="80"/>
      <c r="CC108" s="80"/>
      <c r="CD108" s="80"/>
      <c r="CE108" s="80"/>
      <c r="CF108" s="80"/>
      <c r="CG108" s="80"/>
      <c r="CH108" s="80"/>
      <c r="CI108" s="80"/>
      <c r="CJ108" s="80"/>
      <c r="CK108" s="80"/>
      <c r="CL108" s="80"/>
      <c r="CM108" s="80"/>
      <c r="CN108" s="80"/>
      <c r="CO108" s="80"/>
      <c r="CP108" s="80"/>
      <c r="CQ108" s="80"/>
      <c r="CR108" s="80"/>
      <c r="CS108" s="80"/>
      <c r="CT108" s="80"/>
      <c r="CU108" s="80"/>
      <c r="CV108" s="80"/>
      <c r="CW108" s="80"/>
      <c r="CX108" s="80"/>
      <c r="CY108" s="80"/>
      <c r="CZ108" s="80"/>
      <c r="DA108" s="80"/>
      <c r="DB108" s="80"/>
      <c r="DC108" s="80"/>
    </row>
    <row r="109" customFormat="false" ht="12.75" hidden="false" customHeight="false" outlineLevel="0" collapsed="false"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  <c r="AJ109" s="80"/>
      <c r="AK109" s="80"/>
      <c r="AL109" s="80"/>
      <c r="AM109" s="80"/>
      <c r="AN109" s="80"/>
      <c r="AO109" s="80"/>
      <c r="AP109" s="80"/>
      <c r="AQ109" s="80"/>
      <c r="AR109" s="80"/>
      <c r="AS109" s="80"/>
      <c r="AT109" s="80"/>
      <c r="AU109" s="80"/>
      <c r="AV109" s="80"/>
      <c r="AW109" s="80"/>
      <c r="AX109" s="80"/>
      <c r="AY109" s="80"/>
      <c r="AZ109" s="80"/>
      <c r="BA109" s="80"/>
      <c r="BB109" s="80"/>
      <c r="BC109" s="80"/>
      <c r="BD109" s="80"/>
      <c r="BE109" s="80"/>
      <c r="BF109" s="80"/>
      <c r="BG109" s="80"/>
      <c r="BH109" s="80"/>
      <c r="BI109" s="80"/>
      <c r="BJ109" s="80"/>
      <c r="BK109" s="80"/>
      <c r="BL109" s="80"/>
      <c r="BM109" s="80"/>
      <c r="BN109" s="80"/>
      <c r="BO109" s="80"/>
      <c r="BP109" s="80"/>
      <c r="BQ109" s="80"/>
      <c r="BR109" s="80"/>
      <c r="BS109" s="80"/>
      <c r="BT109" s="80"/>
      <c r="BU109" s="80"/>
      <c r="BV109" s="80"/>
      <c r="BW109" s="80"/>
      <c r="BX109" s="80"/>
      <c r="BY109" s="80"/>
      <c r="BZ109" s="80"/>
      <c r="CA109" s="80"/>
      <c r="CB109" s="80"/>
      <c r="CC109" s="80"/>
      <c r="CD109" s="80"/>
      <c r="CE109" s="80"/>
      <c r="CF109" s="80"/>
      <c r="CG109" s="80"/>
      <c r="CH109" s="80"/>
      <c r="CI109" s="80"/>
      <c r="CJ109" s="80"/>
      <c r="CK109" s="80"/>
      <c r="CL109" s="80"/>
      <c r="CM109" s="80"/>
      <c r="CN109" s="80"/>
      <c r="CO109" s="80"/>
      <c r="CP109" s="80"/>
      <c r="CQ109" s="80"/>
      <c r="CR109" s="80"/>
      <c r="CS109" s="80"/>
      <c r="CT109" s="80"/>
      <c r="CU109" s="80"/>
      <c r="CV109" s="80"/>
      <c r="CW109" s="80"/>
      <c r="CX109" s="80"/>
      <c r="CY109" s="80"/>
      <c r="CZ109" s="80"/>
      <c r="DA109" s="80"/>
      <c r="DB109" s="80"/>
      <c r="DC109" s="80"/>
    </row>
    <row r="110" customFormat="false" ht="12.75" hidden="false" customHeight="false" outlineLevel="0" collapsed="false"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  <c r="AJ110" s="80"/>
      <c r="AK110" s="80"/>
      <c r="AL110" s="80"/>
      <c r="AM110" s="80"/>
      <c r="AN110" s="80"/>
      <c r="AO110" s="80"/>
      <c r="AP110" s="80"/>
      <c r="AQ110" s="80"/>
      <c r="AR110" s="80"/>
      <c r="AS110" s="80"/>
      <c r="AT110" s="80"/>
      <c r="AU110" s="80"/>
      <c r="AV110" s="80"/>
      <c r="AW110" s="80"/>
      <c r="AX110" s="80"/>
      <c r="AY110" s="80"/>
      <c r="AZ110" s="80"/>
      <c r="BA110" s="80"/>
      <c r="BB110" s="80"/>
      <c r="BC110" s="80"/>
      <c r="BD110" s="80"/>
      <c r="BE110" s="80"/>
      <c r="BF110" s="80"/>
      <c r="BG110" s="80"/>
      <c r="BH110" s="80"/>
      <c r="BI110" s="80"/>
      <c r="BJ110" s="80"/>
      <c r="BK110" s="80"/>
      <c r="BL110" s="80"/>
      <c r="BM110" s="80"/>
      <c r="BN110" s="80"/>
      <c r="BO110" s="80"/>
      <c r="BP110" s="80"/>
      <c r="BQ110" s="80"/>
      <c r="BR110" s="80"/>
      <c r="BS110" s="80"/>
      <c r="BT110" s="80"/>
      <c r="BU110" s="80"/>
      <c r="BV110" s="80"/>
      <c r="BW110" s="80"/>
      <c r="BX110" s="80"/>
      <c r="BY110" s="80"/>
      <c r="BZ110" s="80"/>
      <c r="CA110" s="80"/>
      <c r="CB110" s="80"/>
      <c r="CC110" s="80"/>
      <c r="CD110" s="80"/>
      <c r="CE110" s="80"/>
      <c r="CF110" s="80"/>
      <c r="CG110" s="80"/>
      <c r="CH110" s="80"/>
      <c r="CI110" s="80"/>
      <c r="CJ110" s="80"/>
      <c r="CK110" s="80"/>
      <c r="CL110" s="80"/>
      <c r="CM110" s="80"/>
      <c r="CN110" s="80"/>
      <c r="CO110" s="80"/>
      <c r="CP110" s="80"/>
      <c r="CQ110" s="80"/>
      <c r="CR110" s="80"/>
      <c r="CS110" s="80"/>
      <c r="CT110" s="80"/>
      <c r="CU110" s="80"/>
      <c r="CV110" s="80"/>
      <c r="CW110" s="80"/>
      <c r="CX110" s="80"/>
      <c r="CY110" s="80"/>
      <c r="CZ110" s="80"/>
      <c r="DA110" s="80"/>
      <c r="DB110" s="80"/>
      <c r="DC110" s="80"/>
    </row>
    <row r="111" customFormat="false" ht="12.75" hidden="false" customHeight="false" outlineLevel="0" collapsed="false"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0"/>
      <c r="AK111" s="80"/>
      <c r="AL111" s="80"/>
      <c r="AM111" s="80"/>
      <c r="AN111" s="80"/>
      <c r="AO111" s="80"/>
      <c r="AP111" s="80"/>
      <c r="AQ111" s="80"/>
      <c r="AR111" s="80"/>
      <c r="AS111" s="80"/>
      <c r="AT111" s="80"/>
      <c r="AU111" s="80"/>
      <c r="AV111" s="80"/>
      <c r="AW111" s="80"/>
      <c r="AX111" s="80"/>
      <c r="AY111" s="80"/>
      <c r="AZ111" s="80"/>
      <c r="BA111" s="80"/>
      <c r="BB111" s="80"/>
      <c r="BC111" s="80"/>
      <c r="BD111" s="80"/>
      <c r="BE111" s="80"/>
      <c r="BF111" s="80"/>
      <c r="BG111" s="80"/>
      <c r="BH111" s="80"/>
      <c r="BI111" s="80"/>
      <c r="BJ111" s="80"/>
      <c r="BK111" s="80"/>
      <c r="BL111" s="80"/>
      <c r="BM111" s="80"/>
      <c r="BN111" s="80"/>
      <c r="BO111" s="80"/>
      <c r="BP111" s="80"/>
      <c r="BQ111" s="80"/>
      <c r="BR111" s="80"/>
      <c r="BS111" s="80"/>
      <c r="BT111" s="80"/>
      <c r="BU111" s="80"/>
      <c r="BV111" s="80"/>
      <c r="BW111" s="80"/>
      <c r="BX111" s="80"/>
      <c r="BY111" s="80"/>
      <c r="BZ111" s="80"/>
      <c r="CA111" s="80"/>
      <c r="CB111" s="80"/>
      <c r="CC111" s="80"/>
      <c r="CD111" s="80"/>
      <c r="CE111" s="80"/>
      <c r="CF111" s="80"/>
      <c r="CG111" s="80"/>
      <c r="CH111" s="80"/>
      <c r="CI111" s="80"/>
      <c r="CJ111" s="80"/>
      <c r="CK111" s="80"/>
      <c r="CL111" s="80"/>
      <c r="CM111" s="80"/>
      <c r="CN111" s="80"/>
      <c r="CO111" s="80"/>
      <c r="CP111" s="80"/>
      <c r="CQ111" s="80"/>
      <c r="CR111" s="80"/>
      <c r="CS111" s="80"/>
      <c r="CT111" s="80"/>
      <c r="CU111" s="80"/>
      <c r="CV111" s="80"/>
      <c r="CW111" s="80"/>
      <c r="CX111" s="80"/>
      <c r="CY111" s="80"/>
      <c r="CZ111" s="80"/>
      <c r="DA111" s="80"/>
      <c r="DB111" s="80"/>
      <c r="DC111" s="80"/>
    </row>
    <row r="112" customFormat="false" ht="12.75" hidden="false" customHeight="false" outlineLevel="0" collapsed="false"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  <c r="AJ112" s="80"/>
      <c r="AK112" s="80"/>
      <c r="AL112" s="80"/>
      <c r="AM112" s="80"/>
      <c r="AN112" s="80"/>
      <c r="AO112" s="80"/>
      <c r="AP112" s="80"/>
      <c r="AQ112" s="80"/>
      <c r="AR112" s="80"/>
      <c r="AS112" s="80"/>
      <c r="AT112" s="80"/>
      <c r="AU112" s="80"/>
      <c r="AV112" s="80"/>
      <c r="AW112" s="80"/>
      <c r="AX112" s="80"/>
      <c r="AY112" s="80"/>
      <c r="AZ112" s="80"/>
      <c r="BA112" s="80"/>
      <c r="BB112" s="80"/>
      <c r="BC112" s="80"/>
      <c r="BD112" s="80"/>
      <c r="BE112" s="80"/>
      <c r="BF112" s="80"/>
      <c r="BG112" s="80"/>
      <c r="BH112" s="80"/>
      <c r="BI112" s="80"/>
      <c r="BJ112" s="80"/>
      <c r="BK112" s="80"/>
      <c r="BL112" s="80"/>
      <c r="BM112" s="80"/>
      <c r="BN112" s="80"/>
      <c r="BO112" s="80"/>
      <c r="BP112" s="80"/>
      <c r="BQ112" s="80"/>
      <c r="BR112" s="80"/>
      <c r="BS112" s="80"/>
      <c r="BT112" s="80"/>
      <c r="BU112" s="80"/>
      <c r="BV112" s="80"/>
      <c r="BW112" s="80"/>
      <c r="BX112" s="80"/>
      <c r="BY112" s="80"/>
      <c r="BZ112" s="80"/>
      <c r="CA112" s="80"/>
      <c r="CB112" s="80"/>
      <c r="CC112" s="80"/>
      <c r="CD112" s="80"/>
      <c r="CE112" s="80"/>
      <c r="CF112" s="80"/>
      <c r="CG112" s="80"/>
      <c r="CH112" s="80"/>
      <c r="CI112" s="80"/>
      <c r="CJ112" s="80"/>
      <c r="CK112" s="80"/>
      <c r="CL112" s="80"/>
      <c r="CM112" s="80"/>
      <c r="CN112" s="80"/>
      <c r="CO112" s="80"/>
      <c r="CP112" s="80"/>
      <c r="CQ112" s="80"/>
      <c r="CR112" s="80"/>
      <c r="CS112" s="80"/>
      <c r="CT112" s="80"/>
      <c r="CU112" s="80"/>
      <c r="CV112" s="80"/>
      <c r="CW112" s="80"/>
      <c r="CX112" s="80"/>
      <c r="CY112" s="80"/>
      <c r="CZ112" s="80"/>
      <c r="DA112" s="80"/>
      <c r="DB112" s="80"/>
      <c r="DC112" s="80"/>
    </row>
    <row r="113" customFormat="false" ht="12.75" hidden="false" customHeight="false" outlineLevel="0" collapsed="false"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  <c r="AJ113" s="80"/>
      <c r="AK113" s="80"/>
      <c r="AL113" s="80"/>
      <c r="AM113" s="80"/>
      <c r="AN113" s="80"/>
      <c r="AO113" s="80"/>
      <c r="AP113" s="80"/>
      <c r="AQ113" s="80"/>
      <c r="AR113" s="80"/>
      <c r="AS113" s="80"/>
      <c r="AT113" s="80"/>
      <c r="AU113" s="80"/>
      <c r="AV113" s="80"/>
      <c r="AW113" s="80"/>
      <c r="AX113" s="80"/>
      <c r="AY113" s="80"/>
      <c r="AZ113" s="80"/>
      <c r="BA113" s="80"/>
      <c r="BB113" s="80"/>
      <c r="BC113" s="80"/>
      <c r="BD113" s="80"/>
      <c r="BE113" s="80"/>
      <c r="BF113" s="80"/>
      <c r="BG113" s="80"/>
      <c r="BH113" s="80"/>
      <c r="BI113" s="80"/>
      <c r="BJ113" s="80"/>
      <c r="BK113" s="80"/>
      <c r="BL113" s="80"/>
      <c r="BM113" s="80"/>
      <c r="BN113" s="80"/>
      <c r="BO113" s="80"/>
      <c r="BP113" s="80"/>
      <c r="BQ113" s="80"/>
      <c r="BR113" s="80"/>
      <c r="BS113" s="80"/>
      <c r="BT113" s="80"/>
      <c r="BU113" s="80"/>
      <c r="BV113" s="80"/>
      <c r="BW113" s="80"/>
      <c r="BX113" s="80"/>
      <c r="BY113" s="80"/>
      <c r="BZ113" s="80"/>
      <c r="CA113" s="80"/>
      <c r="CB113" s="80"/>
      <c r="CC113" s="80"/>
      <c r="CD113" s="80"/>
      <c r="CE113" s="80"/>
      <c r="CF113" s="80"/>
      <c r="CG113" s="80"/>
      <c r="CH113" s="80"/>
      <c r="CI113" s="80"/>
      <c r="CJ113" s="80"/>
      <c r="CK113" s="80"/>
      <c r="CL113" s="80"/>
      <c r="CM113" s="80"/>
      <c r="CN113" s="80"/>
      <c r="CO113" s="80"/>
      <c r="CP113" s="80"/>
      <c r="CQ113" s="80"/>
      <c r="CR113" s="80"/>
      <c r="CS113" s="80"/>
      <c r="CT113" s="80"/>
      <c r="CU113" s="80"/>
      <c r="CV113" s="80"/>
      <c r="CW113" s="80"/>
      <c r="CX113" s="80"/>
      <c r="CY113" s="80"/>
      <c r="CZ113" s="80"/>
      <c r="DA113" s="80"/>
      <c r="DB113" s="80"/>
      <c r="DC113" s="80"/>
    </row>
    <row r="114" customFormat="false" ht="12.75" hidden="false" customHeight="false" outlineLevel="0" collapsed="false"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  <c r="AJ114" s="80"/>
      <c r="AK114" s="80"/>
      <c r="AL114" s="80"/>
      <c r="AM114" s="80"/>
      <c r="AN114" s="80"/>
      <c r="AO114" s="80"/>
      <c r="AP114" s="80"/>
      <c r="AQ114" s="80"/>
      <c r="AR114" s="80"/>
      <c r="AS114" s="80"/>
      <c r="AT114" s="80"/>
      <c r="AU114" s="80"/>
      <c r="AV114" s="80"/>
      <c r="AW114" s="80"/>
      <c r="AX114" s="80"/>
      <c r="AY114" s="80"/>
      <c r="AZ114" s="80"/>
      <c r="BA114" s="80"/>
      <c r="BB114" s="80"/>
      <c r="BC114" s="80"/>
      <c r="BD114" s="80"/>
      <c r="BE114" s="80"/>
      <c r="BF114" s="80"/>
      <c r="BG114" s="80"/>
      <c r="BH114" s="80"/>
      <c r="BI114" s="80"/>
      <c r="BJ114" s="80"/>
      <c r="BK114" s="80"/>
      <c r="BL114" s="80"/>
      <c r="BM114" s="80"/>
      <c r="BN114" s="80"/>
      <c r="BO114" s="80"/>
      <c r="BP114" s="80"/>
      <c r="BQ114" s="80"/>
      <c r="BR114" s="80"/>
      <c r="BS114" s="80"/>
      <c r="BT114" s="80"/>
      <c r="BU114" s="80"/>
      <c r="BV114" s="80"/>
      <c r="BW114" s="80"/>
      <c r="BX114" s="80"/>
      <c r="BY114" s="80"/>
      <c r="BZ114" s="80"/>
      <c r="CA114" s="80"/>
      <c r="CB114" s="80"/>
      <c r="CC114" s="80"/>
      <c r="CD114" s="80"/>
      <c r="CE114" s="80"/>
      <c r="CF114" s="80"/>
      <c r="CG114" s="80"/>
      <c r="CH114" s="80"/>
      <c r="CI114" s="80"/>
      <c r="CJ114" s="80"/>
      <c r="CK114" s="80"/>
      <c r="CL114" s="80"/>
      <c r="CM114" s="80"/>
      <c r="CN114" s="80"/>
      <c r="CO114" s="80"/>
      <c r="CP114" s="80"/>
      <c r="CQ114" s="80"/>
      <c r="CR114" s="80"/>
      <c r="CS114" s="80"/>
      <c r="CT114" s="80"/>
      <c r="CU114" s="80"/>
      <c r="CV114" s="80"/>
      <c r="CW114" s="80"/>
      <c r="CX114" s="80"/>
      <c r="CY114" s="80"/>
      <c r="CZ114" s="80"/>
      <c r="DA114" s="80"/>
      <c r="DB114" s="80"/>
      <c r="DC114" s="80"/>
    </row>
    <row r="115" customFormat="false" ht="12.75" hidden="false" customHeight="false" outlineLevel="0" collapsed="false"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80"/>
      <c r="AK115" s="80"/>
      <c r="AL115" s="80"/>
      <c r="AM115" s="80"/>
      <c r="AN115" s="80"/>
      <c r="AO115" s="80"/>
      <c r="AP115" s="80"/>
      <c r="AQ115" s="80"/>
      <c r="AR115" s="80"/>
      <c r="AS115" s="80"/>
      <c r="AT115" s="80"/>
      <c r="AU115" s="80"/>
      <c r="AV115" s="80"/>
      <c r="AW115" s="80"/>
      <c r="AX115" s="80"/>
      <c r="AY115" s="80"/>
      <c r="AZ115" s="80"/>
      <c r="BA115" s="80"/>
      <c r="BB115" s="80"/>
      <c r="BC115" s="80"/>
      <c r="BD115" s="80"/>
      <c r="BE115" s="80"/>
      <c r="BF115" s="80"/>
      <c r="BG115" s="80"/>
      <c r="BH115" s="80"/>
      <c r="BI115" s="80"/>
      <c r="BJ115" s="80"/>
      <c r="BK115" s="80"/>
      <c r="BL115" s="80"/>
      <c r="BM115" s="80"/>
      <c r="BN115" s="80"/>
      <c r="BO115" s="80"/>
      <c r="BP115" s="80"/>
      <c r="BQ115" s="80"/>
      <c r="BR115" s="80"/>
      <c r="BS115" s="80"/>
      <c r="BT115" s="80"/>
      <c r="BU115" s="80"/>
      <c r="BV115" s="80"/>
      <c r="BW115" s="80"/>
      <c r="BX115" s="80"/>
      <c r="BY115" s="80"/>
      <c r="BZ115" s="80"/>
      <c r="CA115" s="80"/>
      <c r="CB115" s="80"/>
      <c r="CC115" s="80"/>
      <c r="CD115" s="80"/>
      <c r="CE115" s="80"/>
      <c r="CF115" s="80"/>
      <c r="CG115" s="80"/>
      <c r="CH115" s="80"/>
      <c r="CI115" s="80"/>
      <c r="CJ115" s="80"/>
      <c r="CK115" s="80"/>
      <c r="CL115" s="80"/>
      <c r="CM115" s="80"/>
      <c r="CN115" s="80"/>
      <c r="CO115" s="80"/>
      <c r="CP115" s="80"/>
      <c r="CQ115" s="80"/>
      <c r="CR115" s="80"/>
      <c r="CS115" s="80"/>
      <c r="CT115" s="80"/>
      <c r="CU115" s="80"/>
      <c r="CV115" s="80"/>
      <c r="CW115" s="80"/>
      <c r="CX115" s="80"/>
      <c r="CY115" s="80"/>
      <c r="CZ115" s="80"/>
      <c r="DA115" s="80"/>
      <c r="DB115" s="80"/>
      <c r="DC115" s="80"/>
    </row>
    <row r="116" customFormat="false" ht="12.75" hidden="false" customHeight="false" outlineLevel="0" collapsed="false"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  <c r="AN116" s="80"/>
      <c r="AO116" s="80"/>
      <c r="AP116" s="80"/>
      <c r="AQ116" s="80"/>
      <c r="AR116" s="80"/>
      <c r="AS116" s="80"/>
      <c r="AT116" s="80"/>
      <c r="AU116" s="80"/>
      <c r="AV116" s="80"/>
      <c r="AW116" s="80"/>
      <c r="AX116" s="80"/>
      <c r="AY116" s="80"/>
      <c r="AZ116" s="80"/>
      <c r="BA116" s="80"/>
      <c r="BB116" s="80"/>
      <c r="BC116" s="80"/>
      <c r="BD116" s="80"/>
      <c r="BE116" s="80"/>
      <c r="BF116" s="80"/>
      <c r="BG116" s="80"/>
      <c r="BH116" s="80"/>
      <c r="BI116" s="80"/>
      <c r="BJ116" s="80"/>
      <c r="BK116" s="80"/>
      <c r="BL116" s="80"/>
      <c r="BM116" s="80"/>
      <c r="BN116" s="80"/>
      <c r="BO116" s="80"/>
      <c r="BP116" s="80"/>
      <c r="BQ116" s="80"/>
      <c r="BR116" s="80"/>
      <c r="BS116" s="80"/>
      <c r="BT116" s="80"/>
      <c r="BU116" s="80"/>
      <c r="BV116" s="80"/>
      <c r="BW116" s="80"/>
      <c r="BX116" s="80"/>
      <c r="BY116" s="80"/>
      <c r="BZ116" s="80"/>
      <c r="CA116" s="80"/>
      <c r="CB116" s="80"/>
      <c r="CC116" s="80"/>
      <c r="CD116" s="80"/>
      <c r="CE116" s="80"/>
      <c r="CF116" s="80"/>
      <c r="CG116" s="80"/>
      <c r="CH116" s="80"/>
      <c r="CI116" s="80"/>
      <c r="CJ116" s="80"/>
      <c r="CK116" s="80"/>
      <c r="CL116" s="80"/>
      <c r="CM116" s="80"/>
      <c r="CN116" s="80"/>
      <c r="CO116" s="80"/>
      <c r="CP116" s="80"/>
      <c r="CQ116" s="80"/>
      <c r="CR116" s="80"/>
      <c r="CS116" s="80"/>
      <c r="CT116" s="80"/>
      <c r="CU116" s="80"/>
      <c r="CV116" s="80"/>
      <c r="CW116" s="80"/>
      <c r="CX116" s="80"/>
      <c r="CY116" s="80"/>
      <c r="CZ116" s="80"/>
      <c r="DA116" s="80"/>
      <c r="DB116" s="80"/>
      <c r="DC116" s="80"/>
    </row>
    <row r="117" customFormat="false" ht="12.75" hidden="false" customHeight="false" outlineLevel="0" collapsed="false"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0"/>
      <c r="AK117" s="80"/>
      <c r="AL117" s="80"/>
      <c r="AM117" s="80"/>
      <c r="AN117" s="80"/>
      <c r="AO117" s="80"/>
      <c r="AP117" s="80"/>
      <c r="AQ117" s="80"/>
      <c r="AR117" s="80"/>
      <c r="AS117" s="80"/>
      <c r="AT117" s="80"/>
      <c r="AU117" s="80"/>
      <c r="AV117" s="80"/>
      <c r="AW117" s="80"/>
      <c r="AX117" s="80"/>
      <c r="AY117" s="80"/>
      <c r="AZ117" s="80"/>
      <c r="BA117" s="80"/>
      <c r="BB117" s="80"/>
      <c r="BC117" s="80"/>
      <c r="BD117" s="80"/>
      <c r="BE117" s="80"/>
      <c r="BF117" s="80"/>
      <c r="BG117" s="80"/>
      <c r="BH117" s="80"/>
      <c r="BI117" s="80"/>
      <c r="BJ117" s="80"/>
      <c r="BK117" s="80"/>
      <c r="BL117" s="80"/>
      <c r="BM117" s="80"/>
      <c r="BN117" s="80"/>
      <c r="BO117" s="80"/>
      <c r="BP117" s="80"/>
      <c r="BQ117" s="80"/>
      <c r="BR117" s="80"/>
      <c r="BS117" s="80"/>
      <c r="BT117" s="80"/>
      <c r="BU117" s="80"/>
      <c r="BV117" s="80"/>
      <c r="BW117" s="80"/>
      <c r="BX117" s="80"/>
      <c r="BY117" s="80"/>
      <c r="BZ117" s="80"/>
      <c r="CA117" s="80"/>
      <c r="CB117" s="80"/>
      <c r="CC117" s="80"/>
      <c r="CD117" s="80"/>
      <c r="CE117" s="80"/>
      <c r="CF117" s="80"/>
      <c r="CG117" s="80"/>
      <c r="CH117" s="80"/>
      <c r="CI117" s="80"/>
      <c r="CJ117" s="80"/>
      <c r="CK117" s="80"/>
      <c r="CL117" s="80"/>
      <c r="CM117" s="80"/>
      <c r="CN117" s="80"/>
      <c r="CO117" s="80"/>
      <c r="CP117" s="80"/>
      <c r="CQ117" s="80"/>
      <c r="CR117" s="80"/>
      <c r="CS117" s="80"/>
      <c r="CT117" s="80"/>
      <c r="CU117" s="80"/>
      <c r="CV117" s="80"/>
      <c r="CW117" s="80"/>
      <c r="CX117" s="80"/>
      <c r="CY117" s="80"/>
      <c r="CZ117" s="80"/>
      <c r="DA117" s="80"/>
      <c r="DB117" s="80"/>
      <c r="DC117" s="80"/>
    </row>
    <row r="118" customFormat="false" ht="12.75" hidden="false" customHeight="false" outlineLevel="0" collapsed="false"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0"/>
      <c r="AK118" s="80"/>
      <c r="AL118" s="80"/>
      <c r="AM118" s="80"/>
      <c r="AN118" s="80"/>
      <c r="AO118" s="80"/>
      <c r="AP118" s="80"/>
      <c r="AQ118" s="80"/>
      <c r="AR118" s="80"/>
      <c r="AS118" s="80"/>
      <c r="AT118" s="80"/>
      <c r="AU118" s="80"/>
      <c r="AV118" s="80"/>
      <c r="AW118" s="80"/>
      <c r="AX118" s="80"/>
      <c r="AY118" s="80"/>
      <c r="AZ118" s="80"/>
      <c r="BA118" s="80"/>
      <c r="BB118" s="80"/>
      <c r="BC118" s="80"/>
      <c r="BD118" s="80"/>
      <c r="BE118" s="80"/>
      <c r="BF118" s="80"/>
      <c r="BG118" s="80"/>
      <c r="BH118" s="80"/>
      <c r="BI118" s="80"/>
      <c r="BJ118" s="80"/>
      <c r="BK118" s="80"/>
      <c r="BL118" s="80"/>
      <c r="BM118" s="80"/>
      <c r="BN118" s="80"/>
      <c r="BO118" s="80"/>
      <c r="BP118" s="80"/>
      <c r="BQ118" s="80"/>
      <c r="BR118" s="80"/>
      <c r="BS118" s="80"/>
      <c r="BT118" s="80"/>
      <c r="BU118" s="80"/>
      <c r="BV118" s="80"/>
      <c r="BW118" s="80"/>
      <c r="BX118" s="80"/>
      <c r="BY118" s="80"/>
      <c r="BZ118" s="80"/>
      <c r="CA118" s="80"/>
      <c r="CB118" s="80"/>
      <c r="CC118" s="80"/>
      <c r="CD118" s="80"/>
      <c r="CE118" s="80"/>
      <c r="CF118" s="80"/>
      <c r="CG118" s="80"/>
      <c r="CH118" s="80"/>
      <c r="CI118" s="80"/>
      <c r="CJ118" s="80"/>
      <c r="CK118" s="80"/>
      <c r="CL118" s="80"/>
      <c r="CM118" s="80"/>
      <c r="CN118" s="80"/>
      <c r="CO118" s="80"/>
      <c r="CP118" s="80"/>
      <c r="CQ118" s="80"/>
      <c r="CR118" s="80"/>
      <c r="CS118" s="80"/>
      <c r="CT118" s="80"/>
      <c r="CU118" s="80"/>
      <c r="CV118" s="80"/>
      <c r="CW118" s="80"/>
      <c r="CX118" s="80"/>
      <c r="CY118" s="80"/>
      <c r="CZ118" s="80"/>
      <c r="DA118" s="80"/>
      <c r="DB118" s="80"/>
      <c r="DC118" s="80"/>
    </row>
    <row r="119" customFormat="false" ht="12.75" hidden="false" customHeight="false" outlineLevel="0" collapsed="false"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0"/>
      <c r="AK119" s="80"/>
      <c r="AL119" s="80"/>
      <c r="AM119" s="80"/>
      <c r="AN119" s="80"/>
      <c r="AO119" s="80"/>
      <c r="AP119" s="80"/>
      <c r="AQ119" s="80"/>
      <c r="AR119" s="80"/>
      <c r="AS119" s="80"/>
      <c r="AT119" s="80"/>
      <c r="AU119" s="80"/>
      <c r="AV119" s="80"/>
      <c r="AW119" s="80"/>
      <c r="AX119" s="80"/>
      <c r="AY119" s="80"/>
      <c r="AZ119" s="80"/>
      <c r="BA119" s="80"/>
      <c r="BB119" s="80"/>
      <c r="BC119" s="80"/>
      <c r="BD119" s="80"/>
      <c r="BE119" s="80"/>
      <c r="BF119" s="80"/>
      <c r="BG119" s="80"/>
      <c r="BH119" s="80"/>
      <c r="BI119" s="80"/>
      <c r="BJ119" s="80"/>
      <c r="BK119" s="80"/>
      <c r="BL119" s="80"/>
      <c r="BM119" s="80"/>
      <c r="BN119" s="80"/>
      <c r="BO119" s="80"/>
      <c r="BP119" s="80"/>
      <c r="BQ119" s="80"/>
      <c r="BR119" s="80"/>
      <c r="BS119" s="80"/>
      <c r="BT119" s="80"/>
      <c r="BU119" s="80"/>
      <c r="BV119" s="80"/>
      <c r="BW119" s="80"/>
      <c r="BX119" s="80"/>
      <c r="BY119" s="80"/>
      <c r="BZ119" s="80"/>
      <c r="CA119" s="80"/>
      <c r="CB119" s="80"/>
      <c r="CC119" s="80"/>
      <c r="CD119" s="80"/>
      <c r="CE119" s="80"/>
      <c r="CF119" s="80"/>
      <c r="CG119" s="80"/>
      <c r="CH119" s="80"/>
      <c r="CI119" s="80"/>
      <c r="CJ119" s="80"/>
      <c r="CK119" s="80"/>
      <c r="CL119" s="80"/>
      <c r="CM119" s="80"/>
      <c r="CN119" s="80"/>
      <c r="CO119" s="80"/>
      <c r="CP119" s="80"/>
      <c r="CQ119" s="80"/>
      <c r="CR119" s="80"/>
      <c r="CS119" s="80"/>
      <c r="CT119" s="80"/>
      <c r="CU119" s="80"/>
      <c r="CV119" s="80"/>
      <c r="CW119" s="80"/>
      <c r="CX119" s="80"/>
      <c r="CY119" s="80"/>
      <c r="CZ119" s="80"/>
      <c r="DA119" s="80"/>
      <c r="DB119" s="80"/>
      <c r="DC119" s="80"/>
    </row>
    <row r="120" customFormat="false" ht="12.75" hidden="false" customHeight="false" outlineLevel="0" collapsed="false"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  <c r="AJ120" s="80"/>
      <c r="AK120" s="80"/>
      <c r="AL120" s="80"/>
      <c r="AM120" s="80"/>
      <c r="AN120" s="80"/>
      <c r="AO120" s="80"/>
      <c r="AP120" s="80"/>
      <c r="AQ120" s="80"/>
      <c r="AR120" s="80"/>
      <c r="AS120" s="80"/>
      <c r="AT120" s="80"/>
      <c r="AU120" s="80"/>
      <c r="AV120" s="80"/>
      <c r="AW120" s="80"/>
      <c r="AX120" s="80"/>
      <c r="AY120" s="80"/>
      <c r="AZ120" s="80"/>
      <c r="BA120" s="80"/>
      <c r="BB120" s="80"/>
      <c r="BC120" s="80"/>
      <c r="BD120" s="80"/>
      <c r="BE120" s="80"/>
      <c r="BF120" s="80"/>
      <c r="BG120" s="80"/>
      <c r="BH120" s="80"/>
      <c r="BI120" s="80"/>
      <c r="BJ120" s="80"/>
      <c r="BK120" s="80"/>
      <c r="BL120" s="80"/>
      <c r="BM120" s="80"/>
      <c r="BN120" s="80"/>
      <c r="BO120" s="80"/>
      <c r="BP120" s="80"/>
      <c r="BQ120" s="80"/>
      <c r="BR120" s="80"/>
      <c r="BS120" s="80"/>
      <c r="BT120" s="80"/>
      <c r="BU120" s="80"/>
      <c r="BV120" s="80"/>
      <c r="BW120" s="80"/>
      <c r="BX120" s="80"/>
      <c r="BY120" s="80"/>
      <c r="BZ120" s="80"/>
      <c r="CA120" s="80"/>
      <c r="CB120" s="80"/>
      <c r="CC120" s="80"/>
      <c r="CD120" s="80"/>
      <c r="CE120" s="80"/>
      <c r="CF120" s="80"/>
      <c r="CG120" s="80"/>
      <c r="CH120" s="80"/>
      <c r="CI120" s="80"/>
      <c r="CJ120" s="80"/>
      <c r="CK120" s="80"/>
      <c r="CL120" s="80"/>
      <c r="CM120" s="80"/>
      <c r="CN120" s="80"/>
      <c r="CO120" s="80"/>
      <c r="CP120" s="80"/>
      <c r="CQ120" s="80"/>
      <c r="CR120" s="80"/>
      <c r="CS120" s="80"/>
      <c r="CT120" s="80"/>
      <c r="CU120" s="80"/>
      <c r="CV120" s="80"/>
      <c r="CW120" s="80"/>
      <c r="CX120" s="80"/>
      <c r="CY120" s="80"/>
      <c r="CZ120" s="80"/>
      <c r="DA120" s="80"/>
      <c r="DB120" s="80"/>
      <c r="DC120" s="80"/>
    </row>
    <row r="121" customFormat="false" ht="12.75" hidden="false" customHeight="false" outlineLevel="0" collapsed="false"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  <c r="AJ121" s="80"/>
      <c r="AK121" s="80"/>
      <c r="AL121" s="80"/>
      <c r="AM121" s="80"/>
      <c r="AN121" s="80"/>
      <c r="AO121" s="80"/>
      <c r="AP121" s="80"/>
      <c r="AQ121" s="80"/>
      <c r="AR121" s="80"/>
      <c r="AS121" s="80"/>
      <c r="AT121" s="80"/>
      <c r="AU121" s="80"/>
      <c r="AV121" s="80"/>
      <c r="AW121" s="80"/>
      <c r="AX121" s="80"/>
      <c r="AY121" s="80"/>
      <c r="AZ121" s="80"/>
      <c r="BA121" s="80"/>
      <c r="BB121" s="80"/>
      <c r="BC121" s="80"/>
      <c r="BD121" s="80"/>
      <c r="BE121" s="80"/>
      <c r="BF121" s="80"/>
      <c r="BG121" s="80"/>
      <c r="BH121" s="80"/>
      <c r="BI121" s="80"/>
      <c r="BJ121" s="80"/>
      <c r="BK121" s="80"/>
      <c r="BL121" s="80"/>
      <c r="BM121" s="80"/>
      <c r="BN121" s="80"/>
      <c r="BO121" s="80"/>
      <c r="BP121" s="80"/>
      <c r="BQ121" s="80"/>
      <c r="BR121" s="80"/>
      <c r="BS121" s="80"/>
      <c r="BT121" s="80"/>
      <c r="BU121" s="80"/>
      <c r="BV121" s="80"/>
      <c r="BW121" s="80"/>
      <c r="BX121" s="80"/>
      <c r="BY121" s="80"/>
      <c r="BZ121" s="80"/>
      <c r="CA121" s="80"/>
      <c r="CB121" s="80"/>
      <c r="CC121" s="80"/>
      <c r="CD121" s="80"/>
      <c r="CE121" s="80"/>
      <c r="CF121" s="80"/>
      <c r="CG121" s="80"/>
      <c r="CH121" s="80"/>
      <c r="CI121" s="80"/>
      <c r="CJ121" s="80"/>
      <c r="CK121" s="80"/>
      <c r="CL121" s="80"/>
      <c r="CM121" s="80"/>
      <c r="CN121" s="80"/>
      <c r="CO121" s="80"/>
      <c r="CP121" s="80"/>
      <c r="CQ121" s="80"/>
      <c r="CR121" s="80"/>
      <c r="CS121" s="80"/>
      <c r="CT121" s="80"/>
      <c r="CU121" s="80"/>
      <c r="CV121" s="80"/>
      <c r="CW121" s="80"/>
      <c r="CX121" s="80"/>
      <c r="CY121" s="80"/>
      <c r="CZ121" s="80"/>
      <c r="DA121" s="80"/>
      <c r="DB121" s="80"/>
      <c r="DC121" s="80"/>
    </row>
    <row r="122" customFormat="false" ht="12.75" hidden="false" customHeight="false" outlineLevel="0" collapsed="false"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  <c r="AJ122" s="80"/>
      <c r="AK122" s="80"/>
      <c r="AL122" s="80"/>
      <c r="AM122" s="80"/>
      <c r="AN122" s="80"/>
      <c r="AO122" s="80"/>
      <c r="AP122" s="80"/>
      <c r="AQ122" s="80"/>
      <c r="AR122" s="80"/>
      <c r="AS122" s="80"/>
      <c r="AT122" s="80"/>
      <c r="AU122" s="80"/>
      <c r="AV122" s="80"/>
      <c r="AW122" s="80"/>
      <c r="AX122" s="80"/>
      <c r="AY122" s="80"/>
      <c r="AZ122" s="80"/>
      <c r="BA122" s="80"/>
      <c r="BB122" s="80"/>
      <c r="BC122" s="80"/>
      <c r="BD122" s="80"/>
      <c r="BE122" s="80"/>
      <c r="BF122" s="80"/>
      <c r="BG122" s="80"/>
      <c r="BH122" s="80"/>
      <c r="BI122" s="80"/>
      <c r="BJ122" s="80"/>
      <c r="BK122" s="80"/>
      <c r="BL122" s="80"/>
      <c r="BM122" s="80"/>
      <c r="BN122" s="80"/>
      <c r="BO122" s="80"/>
      <c r="BP122" s="80"/>
      <c r="BQ122" s="80"/>
      <c r="BR122" s="80"/>
      <c r="BS122" s="80"/>
      <c r="BT122" s="80"/>
      <c r="BU122" s="80"/>
      <c r="BV122" s="80"/>
      <c r="BW122" s="80"/>
      <c r="BX122" s="80"/>
      <c r="BY122" s="80"/>
      <c r="BZ122" s="80"/>
      <c r="CA122" s="80"/>
      <c r="CB122" s="80"/>
      <c r="CC122" s="80"/>
      <c r="CD122" s="80"/>
      <c r="CE122" s="80"/>
      <c r="CF122" s="80"/>
      <c r="CG122" s="80"/>
      <c r="CH122" s="80"/>
      <c r="CI122" s="80"/>
      <c r="CJ122" s="80"/>
      <c r="CK122" s="80"/>
      <c r="CL122" s="80"/>
      <c r="CM122" s="80"/>
      <c r="CN122" s="80"/>
      <c r="CO122" s="80"/>
      <c r="CP122" s="80"/>
      <c r="CQ122" s="80"/>
      <c r="CR122" s="80"/>
      <c r="CS122" s="80"/>
      <c r="CT122" s="80"/>
      <c r="CU122" s="80"/>
      <c r="CV122" s="80"/>
      <c r="CW122" s="80"/>
      <c r="CX122" s="80"/>
      <c r="CY122" s="80"/>
      <c r="CZ122" s="80"/>
      <c r="DA122" s="80"/>
      <c r="DB122" s="80"/>
      <c r="DC122" s="80"/>
    </row>
    <row r="123" customFormat="false" ht="12.75" hidden="false" customHeight="false" outlineLevel="0" collapsed="false"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0"/>
      <c r="AK123" s="80"/>
      <c r="AL123" s="80"/>
      <c r="AM123" s="80"/>
      <c r="AN123" s="80"/>
      <c r="AO123" s="80"/>
      <c r="AP123" s="80"/>
      <c r="AQ123" s="80"/>
      <c r="AR123" s="80"/>
      <c r="AS123" s="80"/>
      <c r="AT123" s="80"/>
      <c r="AU123" s="80"/>
      <c r="AV123" s="80"/>
      <c r="AW123" s="80"/>
      <c r="AX123" s="80"/>
      <c r="AY123" s="80"/>
      <c r="AZ123" s="80"/>
      <c r="BA123" s="80"/>
      <c r="BB123" s="80"/>
      <c r="BC123" s="80"/>
      <c r="BD123" s="80"/>
      <c r="BE123" s="80"/>
      <c r="BF123" s="80"/>
      <c r="BG123" s="80"/>
      <c r="BH123" s="80"/>
      <c r="BI123" s="80"/>
      <c r="BJ123" s="80"/>
      <c r="BK123" s="80"/>
      <c r="BL123" s="80"/>
      <c r="BM123" s="80"/>
      <c r="BN123" s="80"/>
      <c r="BO123" s="80"/>
      <c r="BP123" s="80"/>
      <c r="BQ123" s="80"/>
      <c r="BR123" s="80"/>
      <c r="BS123" s="80"/>
      <c r="BT123" s="80"/>
      <c r="BU123" s="80"/>
      <c r="BV123" s="80"/>
      <c r="BW123" s="80"/>
      <c r="BX123" s="80"/>
      <c r="BY123" s="80"/>
      <c r="BZ123" s="80"/>
      <c r="CA123" s="80"/>
      <c r="CB123" s="80"/>
      <c r="CC123" s="80"/>
      <c r="CD123" s="80"/>
      <c r="CE123" s="80"/>
      <c r="CF123" s="80"/>
      <c r="CG123" s="80"/>
      <c r="CH123" s="80"/>
      <c r="CI123" s="80"/>
      <c r="CJ123" s="80"/>
      <c r="CK123" s="80"/>
      <c r="CL123" s="80"/>
      <c r="CM123" s="80"/>
      <c r="CN123" s="80"/>
      <c r="CO123" s="80"/>
      <c r="CP123" s="80"/>
      <c r="CQ123" s="80"/>
      <c r="CR123" s="80"/>
      <c r="CS123" s="80"/>
      <c r="CT123" s="80"/>
      <c r="CU123" s="80"/>
      <c r="CV123" s="80"/>
      <c r="CW123" s="80"/>
      <c r="CX123" s="80"/>
      <c r="CY123" s="80"/>
      <c r="CZ123" s="80"/>
      <c r="DA123" s="80"/>
      <c r="DB123" s="80"/>
      <c r="DC123" s="80"/>
    </row>
    <row r="124" customFormat="false" ht="12.75" hidden="false" customHeight="false" outlineLevel="0" collapsed="false"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  <c r="AJ124" s="80"/>
      <c r="AK124" s="80"/>
      <c r="AL124" s="80"/>
      <c r="AM124" s="80"/>
      <c r="AN124" s="80"/>
      <c r="AO124" s="80"/>
      <c r="AP124" s="80"/>
      <c r="AQ124" s="80"/>
      <c r="AR124" s="80"/>
      <c r="AS124" s="80"/>
      <c r="AT124" s="80"/>
      <c r="AU124" s="80"/>
      <c r="AV124" s="80"/>
      <c r="AW124" s="80"/>
      <c r="AX124" s="80"/>
      <c r="AY124" s="80"/>
      <c r="AZ124" s="80"/>
      <c r="BA124" s="80"/>
      <c r="BB124" s="80"/>
      <c r="BC124" s="80"/>
      <c r="BD124" s="80"/>
      <c r="BE124" s="80"/>
      <c r="BF124" s="80"/>
      <c r="BG124" s="80"/>
      <c r="BH124" s="80"/>
      <c r="BI124" s="80"/>
      <c r="BJ124" s="80"/>
      <c r="BK124" s="80"/>
      <c r="BL124" s="80"/>
      <c r="BM124" s="80"/>
      <c r="BN124" s="80"/>
      <c r="BO124" s="80"/>
      <c r="BP124" s="80"/>
      <c r="BQ124" s="80"/>
      <c r="BR124" s="80"/>
      <c r="BS124" s="80"/>
      <c r="BT124" s="80"/>
      <c r="BU124" s="80"/>
      <c r="BV124" s="80"/>
      <c r="BW124" s="80"/>
      <c r="BX124" s="80"/>
      <c r="BY124" s="80"/>
      <c r="BZ124" s="80"/>
      <c r="CA124" s="80"/>
      <c r="CB124" s="80"/>
      <c r="CC124" s="80"/>
      <c r="CD124" s="80"/>
      <c r="CE124" s="80"/>
      <c r="CF124" s="80"/>
      <c r="CG124" s="80"/>
      <c r="CH124" s="80"/>
      <c r="CI124" s="80"/>
      <c r="CJ124" s="80"/>
      <c r="CK124" s="80"/>
      <c r="CL124" s="80"/>
      <c r="CM124" s="80"/>
      <c r="CN124" s="80"/>
      <c r="CO124" s="80"/>
      <c r="CP124" s="80"/>
      <c r="CQ124" s="80"/>
      <c r="CR124" s="80"/>
      <c r="CS124" s="80"/>
      <c r="CT124" s="80"/>
      <c r="CU124" s="80"/>
      <c r="CV124" s="80"/>
      <c r="CW124" s="80"/>
      <c r="CX124" s="80"/>
      <c r="CY124" s="80"/>
      <c r="CZ124" s="80"/>
      <c r="DA124" s="80"/>
      <c r="DB124" s="80"/>
      <c r="DC124" s="80"/>
    </row>
    <row r="125" customFormat="false" ht="12.75" hidden="false" customHeight="false" outlineLevel="0" collapsed="false"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  <c r="AJ125" s="80"/>
      <c r="AK125" s="80"/>
      <c r="AL125" s="80"/>
      <c r="AM125" s="80"/>
      <c r="AN125" s="80"/>
      <c r="AO125" s="80"/>
      <c r="AP125" s="80"/>
      <c r="AQ125" s="80"/>
      <c r="AR125" s="80"/>
      <c r="AS125" s="80"/>
      <c r="AT125" s="80"/>
      <c r="AU125" s="80"/>
      <c r="AV125" s="80"/>
      <c r="AW125" s="80"/>
      <c r="AX125" s="80"/>
      <c r="AY125" s="80"/>
      <c r="AZ125" s="80"/>
      <c r="BA125" s="80"/>
      <c r="BB125" s="80"/>
      <c r="BC125" s="80"/>
      <c r="BD125" s="80"/>
      <c r="BE125" s="80"/>
      <c r="BF125" s="80"/>
      <c r="BG125" s="80"/>
      <c r="BH125" s="80"/>
      <c r="BI125" s="80"/>
      <c r="BJ125" s="80"/>
      <c r="BK125" s="80"/>
      <c r="BL125" s="80"/>
      <c r="BM125" s="80"/>
      <c r="BN125" s="80"/>
      <c r="BO125" s="80"/>
      <c r="BP125" s="80"/>
      <c r="BQ125" s="80"/>
      <c r="BR125" s="80"/>
      <c r="BS125" s="80"/>
      <c r="BT125" s="80"/>
      <c r="BU125" s="80"/>
      <c r="BV125" s="80"/>
      <c r="BW125" s="80"/>
      <c r="BX125" s="80"/>
      <c r="BY125" s="80"/>
      <c r="BZ125" s="80"/>
      <c r="CA125" s="80"/>
      <c r="CB125" s="80"/>
      <c r="CC125" s="80"/>
      <c r="CD125" s="80"/>
      <c r="CE125" s="80"/>
      <c r="CF125" s="80"/>
      <c r="CG125" s="80"/>
      <c r="CH125" s="80"/>
      <c r="CI125" s="80"/>
      <c r="CJ125" s="80"/>
      <c r="CK125" s="80"/>
      <c r="CL125" s="80"/>
      <c r="CM125" s="80"/>
      <c r="CN125" s="80"/>
      <c r="CO125" s="80"/>
      <c r="CP125" s="80"/>
      <c r="CQ125" s="80"/>
      <c r="CR125" s="80"/>
      <c r="CS125" s="80"/>
      <c r="CT125" s="80"/>
      <c r="CU125" s="80"/>
      <c r="CV125" s="80"/>
      <c r="CW125" s="80"/>
      <c r="CX125" s="80"/>
      <c r="CY125" s="80"/>
      <c r="CZ125" s="80"/>
      <c r="DA125" s="80"/>
      <c r="DB125" s="80"/>
      <c r="DC125" s="80"/>
    </row>
    <row r="126" customFormat="false" ht="12.75" hidden="false" customHeight="false" outlineLevel="0" collapsed="false"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  <c r="AJ126" s="80"/>
      <c r="AK126" s="80"/>
      <c r="AL126" s="80"/>
      <c r="AM126" s="80"/>
      <c r="AN126" s="80"/>
      <c r="AO126" s="80"/>
      <c r="AP126" s="80"/>
      <c r="AQ126" s="80"/>
      <c r="AR126" s="80"/>
      <c r="AS126" s="80"/>
      <c r="AT126" s="80"/>
      <c r="AU126" s="80"/>
      <c r="AV126" s="80"/>
      <c r="AW126" s="80"/>
      <c r="AX126" s="80"/>
      <c r="AY126" s="80"/>
      <c r="AZ126" s="80"/>
      <c r="BA126" s="80"/>
      <c r="BB126" s="80"/>
      <c r="BC126" s="80"/>
      <c r="BD126" s="80"/>
      <c r="BE126" s="80"/>
      <c r="BF126" s="80"/>
      <c r="BG126" s="80"/>
      <c r="BH126" s="80"/>
      <c r="BI126" s="80"/>
      <c r="BJ126" s="80"/>
      <c r="BK126" s="80"/>
      <c r="BL126" s="80"/>
      <c r="BM126" s="80"/>
      <c r="BN126" s="80"/>
      <c r="BO126" s="80"/>
      <c r="BP126" s="80"/>
      <c r="BQ126" s="80"/>
      <c r="BR126" s="80"/>
      <c r="BS126" s="80"/>
      <c r="BT126" s="80"/>
      <c r="BU126" s="80"/>
      <c r="BV126" s="80"/>
      <c r="BW126" s="80"/>
      <c r="BX126" s="80"/>
      <c r="BY126" s="80"/>
      <c r="BZ126" s="80"/>
      <c r="CA126" s="80"/>
      <c r="CB126" s="80"/>
      <c r="CC126" s="80"/>
      <c r="CD126" s="80"/>
      <c r="CE126" s="80"/>
      <c r="CF126" s="80"/>
      <c r="CG126" s="80"/>
      <c r="CH126" s="80"/>
      <c r="CI126" s="80"/>
      <c r="CJ126" s="80"/>
      <c r="CK126" s="80"/>
      <c r="CL126" s="80"/>
      <c r="CM126" s="80"/>
      <c r="CN126" s="80"/>
      <c r="CO126" s="80"/>
      <c r="CP126" s="80"/>
      <c r="CQ126" s="80"/>
      <c r="CR126" s="80"/>
      <c r="CS126" s="80"/>
      <c r="CT126" s="80"/>
      <c r="CU126" s="80"/>
      <c r="CV126" s="80"/>
      <c r="CW126" s="80"/>
      <c r="CX126" s="80"/>
      <c r="CY126" s="80"/>
      <c r="CZ126" s="80"/>
      <c r="DA126" s="80"/>
      <c r="DB126" s="80"/>
      <c r="DC126" s="80"/>
    </row>
    <row r="127" customFormat="false" ht="12.75" hidden="false" customHeight="false" outlineLevel="0" collapsed="false"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  <c r="AJ127" s="80"/>
      <c r="AK127" s="80"/>
      <c r="AL127" s="80"/>
      <c r="AM127" s="80"/>
      <c r="AN127" s="80"/>
      <c r="AO127" s="80"/>
      <c r="AP127" s="80"/>
      <c r="AQ127" s="80"/>
      <c r="AR127" s="80"/>
      <c r="AS127" s="80"/>
      <c r="AT127" s="80"/>
      <c r="AU127" s="80"/>
      <c r="AV127" s="80"/>
      <c r="AW127" s="80"/>
      <c r="AX127" s="80"/>
      <c r="AY127" s="80"/>
      <c r="AZ127" s="80"/>
      <c r="BA127" s="80"/>
      <c r="BB127" s="80"/>
      <c r="BC127" s="80"/>
      <c r="BD127" s="80"/>
      <c r="BE127" s="80"/>
      <c r="BF127" s="80"/>
      <c r="BG127" s="80"/>
      <c r="BH127" s="80"/>
      <c r="BI127" s="80"/>
      <c r="BJ127" s="80"/>
      <c r="BK127" s="80"/>
      <c r="BL127" s="80"/>
      <c r="BM127" s="80"/>
      <c r="BN127" s="80"/>
      <c r="BO127" s="80"/>
      <c r="BP127" s="80"/>
      <c r="BQ127" s="80"/>
      <c r="BR127" s="80"/>
      <c r="BS127" s="80"/>
      <c r="BT127" s="80"/>
      <c r="BU127" s="80"/>
      <c r="BV127" s="80"/>
      <c r="BW127" s="80"/>
      <c r="BX127" s="80"/>
      <c r="BY127" s="80"/>
      <c r="BZ127" s="80"/>
      <c r="CA127" s="80"/>
      <c r="CB127" s="80"/>
      <c r="CC127" s="80"/>
      <c r="CD127" s="80"/>
      <c r="CE127" s="80"/>
      <c r="CF127" s="80"/>
      <c r="CG127" s="80"/>
      <c r="CH127" s="80"/>
      <c r="CI127" s="80"/>
      <c r="CJ127" s="80"/>
      <c r="CK127" s="80"/>
      <c r="CL127" s="80"/>
      <c r="CM127" s="80"/>
      <c r="CN127" s="80"/>
      <c r="CO127" s="80"/>
      <c r="CP127" s="80"/>
      <c r="CQ127" s="80"/>
      <c r="CR127" s="80"/>
      <c r="CS127" s="80"/>
      <c r="CT127" s="80"/>
      <c r="CU127" s="80"/>
      <c r="CV127" s="80"/>
      <c r="CW127" s="80"/>
      <c r="CX127" s="80"/>
      <c r="CY127" s="80"/>
      <c r="CZ127" s="80"/>
      <c r="DA127" s="80"/>
      <c r="DB127" s="80"/>
      <c r="DC127" s="80"/>
    </row>
    <row r="128" customFormat="false" ht="12.75" hidden="false" customHeight="false" outlineLevel="0" collapsed="false"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  <c r="AJ128" s="80"/>
      <c r="AK128" s="80"/>
      <c r="AL128" s="80"/>
      <c r="AM128" s="80"/>
      <c r="AN128" s="80"/>
      <c r="AO128" s="80"/>
      <c r="AP128" s="80"/>
      <c r="AQ128" s="80"/>
      <c r="AR128" s="80"/>
      <c r="AS128" s="80"/>
      <c r="AT128" s="80"/>
      <c r="AU128" s="80"/>
      <c r="AV128" s="80"/>
      <c r="AW128" s="80"/>
      <c r="AX128" s="80"/>
      <c r="AY128" s="80"/>
      <c r="AZ128" s="80"/>
      <c r="BA128" s="80"/>
      <c r="BB128" s="80"/>
      <c r="BC128" s="80"/>
      <c r="BD128" s="80"/>
      <c r="BE128" s="80"/>
      <c r="BF128" s="80"/>
      <c r="BG128" s="80"/>
      <c r="BH128" s="80"/>
      <c r="BI128" s="80"/>
      <c r="BJ128" s="80"/>
      <c r="BK128" s="80"/>
      <c r="BL128" s="80"/>
      <c r="BM128" s="80"/>
      <c r="BN128" s="80"/>
      <c r="BO128" s="80"/>
      <c r="BP128" s="80"/>
      <c r="BQ128" s="80"/>
      <c r="BR128" s="80"/>
      <c r="BS128" s="80"/>
      <c r="BT128" s="80"/>
      <c r="BU128" s="80"/>
      <c r="BV128" s="80"/>
      <c r="BW128" s="80"/>
      <c r="BX128" s="80"/>
      <c r="BY128" s="80"/>
      <c r="BZ128" s="80"/>
      <c r="CA128" s="80"/>
      <c r="CB128" s="80"/>
      <c r="CC128" s="80"/>
      <c r="CD128" s="80"/>
      <c r="CE128" s="80"/>
      <c r="CF128" s="80"/>
      <c r="CG128" s="80"/>
      <c r="CH128" s="80"/>
      <c r="CI128" s="80"/>
      <c r="CJ128" s="80"/>
      <c r="CK128" s="80"/>
      <c r="CL128" s="80"/>
      <c r="CM128" s="80"/>
      <c r="CN128" s="80"/>
      <c r="CO128" s="80"/>
      <c r="CP128" s="80"/>
      <c r="CQ128" s="80"/>
      <c r="CR128" s="80"/>
      <c r="CS128" s="80"/>
      <c r="CT128" s="80"/>
      <c r="CU128" s="80"/>
      <c r="CV128" s="80"/>
      <c r="CW128" s="80"/>
      <c r="CX128" s="80"/>
      <c r="CY128" s="80"/>
      <c r="CZ128" s="80"/>
      <c r="DA128" s="80"/>
      <c r="DB128" s="80"/>
      <c r="DC128" s="80"/>
    </row>
    <row r="129" customFormat="false" ht="12.75" hidden="false" customHeight="false" outlineLevel="0" collapsed="false"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  <c r="AJ129" s="80"/>
      <c r="AK129" s="80"/>
      <c r="AL129" s="80"/>
      <c r="AM129" s="80"/>
      <c r="AN129" s="80"/>
      <c r="AO129" s="80"/>
      <c r="AP129" s="80"/>
      <c r="AQ129" s="80"/>
      <c r="AR129" s="80"/>
      <c r="AS129" s="80"/>
      <c r="AT129" s="80"/>
      <c r="AU129" s="80"/>
      <c r="AV129" s="80"/>
      <c r="AW129" s="80"/>
      <c r="AX129" s="80"/>
      <c r="AY129" s="80"/>
      <c r="AZ129" s="80"/>
      <c r="BA129" s="80"/>
      <c r="BB129" s="80"/>
      <c r="BC129" s="80"/>
      <c r="BD129" s="80"/>
      <c r="BE129" s="80"/>
      <c r="BF129" s="80"/>
      <c r="BG129" s="80"/>
      <c r="BH129" s="80"/>
      <c r="BI129" s="80"/>
      <c r="BJ129" s="80"/>
      <c r="BK129" s="80"/>
      <c r="BL129" s="80"/>
      <c r="BM129" s="80"/>
      <c r="BN129" s="80"/>
      <c r="BO129" s="80"/>
      <c r="BP129" s="80"/>
      <c r="BQ129" s="80"/>
      <c r="BR129" s="80"/>
      <c r="BS129" s="80"/>
      <c r="BT129" s="80"/>
      <c r="BU129" s="80"/>
      <c r="BV129" s="80"/>
      <c r="BW129" s="80"/>
      <c r="BX129" s="80"/>
      <c r="BY129" s="80"/>
      <c r="BZ129" s="80"/>
      <c r="CA129" s="80"/>
      <c r="CB129" s="80"/>
      <c r="CC129" s="80"/>
      <c r="CD129" s="80"/>
      <c r="CE129" s="80"/>
      <c r="CF129" s="80"/>
      <c r="CG129" s="80"/>
      <c r="CH129" s="80"/>
      <c r="CI129" s="80"/>
      <c r="CJ129" s="80"/>
      <c r="CK129" s="80"/>
      <c r="CL129" s="80"/>
      <c r="CM129" s="80"/>
      <c r="CN129" s="80"/>
      <c r="CO129" s="80"/>
      <c r="CP129" s="80"/>
      <c r="CQ129" s="80"/>
      <c r="CR129" s="80"/>
      <c r="CS129" s="80"/>
      <c r="CT129" s="80"/>
      <c r="CU129" s="80"/>
      <c r="CV129" s="80"/>
      <c r="CW129" s="80"/>
      <c r="CX129" s="80"/>
      <c r="CY129" s="80"/>
      <c r="CZ129" s="80"/>
      <c r="DA129" s="80"/>
      <c r="DB129" s="80"/>
      <c r="DC129" s="80"/>
    </row>
    <row r="130" customFormat="false" ht="12.75" hidden="false" customHeight="false" outlineLevel="0" collapsed="false"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  <c r="AJ130" s="80"/>
      <c r="AK130" s="80"/>
      <c r="AL130" s="80"/>
      <c r="AM130" s="80"/>
      <c r="AN130" s="80"/>
      <c r="AO130" s="80"/>
      <c r="AP130" s="80"/>
      <c r="AQ130" s="80"/>
      <c r="AR130" s="80"/>
      <c r="AS130" s="80"/>
      <c r="AT130" s="80"/>
      <c r="AU130" s="80"/>
      <c r="AV130" s="80"/>
      <c r="AW130" s="80"/>
      <c r="AX130" s="80"/>
      <c r="AY130" s="80"/>
      <c r="AZ130" s="80"/>
      <c r="BA130" s="80"/>
      <c r="BB130" s="80"/>
      <c r="BC130" s="80"/>
      <c r="BD130" s="80"/>
      <c r="BE130" s="80"/>
      <c r="BF130" s="80"/>
      <c r="BG130" s="80"/>
      <c r="BH130" s="80"/>
      <c r="BI130" s="80"/>
      <c r="BJ130" s="80"/>
      <c r="BK130" s="80"/>
      <c r="BL130" s="80"/>
      <c r="BM130" s="80"/>
      <c r="BN130" s="80"/>
      <c r="BO130" s="80"/>
      <c r="BP130" s="80"/>
      <c r="BQ130" s="80"/>
      <c r="BR130" s="80"/>
      <c r="BS130" s="80"/>
      <c r="BT130" s="80"/>
      <c r="BU130" s="80"/>
      <c r="BV130" s="80"/>
      <c r="BW130" s="80"/>
      <c r="BX130" s="80"/>
      <c r="BY130" s="80"/>
      <c r="BZ130" s="80"/>
      <c r="CA130" s="80"/>
      <c r="CB130" s="80"/>
      <c r="CC130" s="80"/>
      <c r="CD130" s="80"/>
      <c r="CE130" s="80"/>
      <c r="CF130" s="80"/>
      <c r="CG130" s="80"/>
      <c r="CH130" s="80"/>
      <c r="CI130" s="80"/>
      <c r="CJ130" s="80"/>
      <c r="CK130" s="80"/>
      <c r="CL130" s="80"/>
      <c r="CM130" s="80"/>
      <c r="CN130" s="80"/>
      <c r="CO130" s="80"/>
      <c r="CP130" s="80"/>
      <c r="CQ130" s="80"/>
      <c r="CR130" s="80"/>
      <c r="CS130" s="80"/>
      <c r="CT130" s="80"/>
      <c r="CU130" s="80"/>
      <c r="CV130" s="80"/>
      <c r="CW130" s="80"/>
      <c r="CX130" s="80"/>
      <c r="CY130" s="80"/>
      <c r="CZ130" s="80"/>
      <c r="DA130" s="80"/>
      <c r="DB130" s="80"/>
      <c r="DC130" s="80"/>
    </row>
    <row r="131" customFormat="false" ht="12.75" hidden="false" customHeight="false" outlineLevel="0" collapsed="false"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  <c r="AJ131" s="80"/>
      <c r="AK131" s="80"/>
      <c r="AL131" s="80"/>
      <c r="AM131" s="80"/>
      <c r="AN131" s="80"/>
      <c r="AO131" s="80"/>
      <c r="AP131" s="80"/>
      <c r="AQ131" s="80"/>
      <c r="AR131" s="80"/>
      <c r="AS131" s="80"/>
      <c r="AT131" s="80"/>
      <c r="AU131" s="80"/>
      <c r="AV131" s="80"/>
      <c r="AW131" s="80"/>
      <c r="AX131" s="80"/>
      <c r="AY131" s="80"/>
      <c r="AZ131" s="80"/>
      <c r="BA131" s="80"/>
      <c r="BB131" s="80"/>
      <c r="BC131" s="80"/>
      <c r="BD131" s="80"/>
      <c r="BE131" s="80"/>
      <c r="BF131" s="80"/>
      <c r="BG131" s="80"/>
      <c r="BH131" s="80"/>
      <c r="BI131" s="80"/>
      <c r="BJ131" s="80"/>
      <c r="BK131" s="80"/>
      <c r="BL131" s="80"/>
      <c r="BM131" s="80"/>
      <c r="BN131" s="80"/>
      <c r="BO131" s="80"/>
      <c r="BP131" s="80"/>
      <c r="BQ131" s="80"/>
      <c r="BR131" s="80"/>
      <c r="BS131" s="80"/>
      <c r="BT131" s="80"/>
      <c r="BU131" s="80"/>
      <c r="BV131" s="80"/>
      <c r="BW131" s="80"/>
      <c r="BX131" s="80"/>
      <c r="BY131" s="80"/>
      <c r="BZ131" s="80"/>
      <c r="CA131" s="80"/>
      <c r="CB131" s="80"/>
      <c r="CC131" s="80"/>
      <c r="CD131" s="80"/>
      <c r="CE131" s="80"/>
      <c r="CF131" s="80"/>
      <c r="CG131" s="80"/>
      <c r="CH131" s="80"/>
      <c r="CI131" s="80"/>
      <c r="CJ131" s="80"/>
      <c r="CK131" s="80"/>
      <c r="CL131" s="80"/>
      <c r="CM131" s="80"/>
      <c r="CN131" s="80"/>
      <c r="CO131" s="80"/>
      <c r="CP131" s="80"/>
      <c r="CQ131" s="80"/>
      <c r="CR131" s="80"/>
      <c r="CS131" s="80"/>
      <c r="CT131" s="80"/>
      <c r="CU131" s="80"/>
      <c r="CV131" s="80"/>
      <c r="CW131" s="80"/>
      <c r="CX131" s="80"/>
      <c r="CY131" s="80"/>
      <c r="CZ131" s="80"/>
      <c r="DA131" s="80"/>
      <c r="DB131" s="80"/>
      <c r="DC131" s="80"/>
    </row>
    <row r="132" customFormat="false" ht="12.75" hidden="false" customHeight="false" outlineLevel="0" collapsed="false"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  <c r="AJ132" s="80"/>
      <c r="AK132" s="80"/>
      <c r="AL132" s="80"/>
      <c r="AM132" s="80"/>
      <c r="AN132" s="80"/>
      <c r="AO132" s="80"/>
      <c r="AP132" s="80"/>
      <c r="AQ132" s="80"/>
      <c r="AR132" s="80"/>
      <c r="AS132" s="80"/>
      <c r="AT132" s="80"/>
      <c r="AU132" s="80"/>
      <c r="AV132" s="80"/>
      <c r="AW132" s="80"/>
      <c r="AX132" s="80"/>
      <c r="AY132" s="80"/>
      <c r="AZ132" s="80"/>
      <c r="BA132" s="80"/>
      <c r="BB132" s="80"/>
      <c r="BC132" s="80"/>
      <c r="BD132" s="80"/>
      <c r="BE132" s="80"/>
      <c r="BF132" s="80"/>
      <c r="BG132" s="80"/>
      <c r="BH132" s="80"/>
      <c r="BI132" s="80"/>
      <c r="BJ132" s="80"/>
      <c r="BK132" s="80"/>
      <c r="BL132" s="80"/>
      <c r="BM132" s="80"/>
      <c r="BN132" s="80"/>
      <c r="BO132" s="80"/>
      <c r="BP132" s="80"/>
      <c r="BQ132" s="80"/>
      <c r="BR132" s="80"/>
      <c r="BS132" s="80"/>
      <c r="BT132" s="80"/>
      <c r="BU132" s="80"/>
      <c r="BV132" s="80"/>
      <c r="BW132" s="80"/>
      <c r="BX132" s="80"/>
      <c r="BY132" s="80"/>
      <c r="BZ132" s="80"/>
      <c r="CA132" s="80"/>
      <c r="CB132" s="80"/>
      <c r="CC132" s="80"/>
      <c r="CD132" s="80"/>
      <c r="CE132" s="80"/>
      <c r="CF132" s="80"/>
      <c r="CG132" s="80"/>
      <c r="CH132" s="80"/>
      <c r="CI132" s="80"/>
      <c r="CJ132" s="80"/>
      <c r="CK132" s="80"/>
      <c r="CL132" s="80"/>
      <c r="CM132" s="80"/>
      <c r="CN132" s="80"/>
      <c r="CO132" s="80"/>
      <c r="CP132" s="80"/>
      <c r="CQ132" s="80"/>
      <c r="CR132" s="80"/>
      <c r="CS132" s="80"/>
      <c r="CT132" s="80"/>
      <c r="CU132" s="80"/>
      <c r="CV132" s="80"/>
      <c r="CW132" s="80"/>
      <c r="CX132" s="80"/>
      <c r="CY132" s="80"/>
      <c r="CZ132" s="80"/>
      <c r="DA132" s="80"/>
      <c r="DB132" s="80"/>
      <c r="DC132" s="80"/>
    </row>
    <row r="133" customFormat="false" ht="12.75" hidden="false" customHeight="false" outlineLevel="0" collapsed="false"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  <c r="AJ133" s="80"/>
      <c r="AK133" s="80"/>
      <c r="AL133" s="80"/>
      <c r="AM133" s="80"/>
      <c r="AN133" s="80"/>
      <c r="AO133" s="80"/>
      <c r="AP133" s="80"/>
      <c r="AQ133" s="80"/>
      <c r="AR133" s="80"/>
      <c r="AS133" s="80"/>
      <c r="AT133" s="80"/>
      <c r="AU133" s="80"/>
      <c r="AV133" s="80"/>
      <c r="AW133" s="80"/>
      <c r="AX133" s="80"/>
      <c r="AY133" s="80"/>
      <c r="AZ133" s="80"/>
      <c r="BA133" s="80"/>
      <c r="BB133" s="80"/>
      <c r="BC133" s="80"/>
      <c r="BD133" s="80"/>
      <c r="BE133" s="80"/>
      <c r="BF133" s="80"/>
      <c r="BG133" s="80"/>
      <c r="BH133" s="80"/>
      <c r="BI133" s="80"/>
      <c r="BJ133" s="80"/>
      <c r="BK133" s="80"/>
      <c r="BL133" s="80"/>
      <c r="BM133" s="80"/>
      <c r="BN133" s="80"/>
      <c r="BO133" s="80"/>
      <c r="BP133" s="80"/>
      <c r="BQ133" s="80"/>
      <c r="BR133" s="80"/>
      <c r="BS133" s="80"/>
      <c r="BT133" s="80"/>
      <c r="BU133" s="80"/>
      <c r="BV133" s="80"/>
      <c r="BW133" s="80"/>
      <c r="BX133" s="80"/>
      <c r="BY133" s="80"/>
      <c r="BZ133" s="80"/>
      <c r="CA133" s="80"/>
      <c r="CB133" s="80"/>
      <c r="CC133" s="80"/>
      <c r="CD133" s="80"/>
      <c r="CE133" s="80"/>
      <c r="CF133" s="80"/>
      <c r="CG133" s="80"/>
      <c r="CH133" s="80"/>
      <c r="CI133" s="80"/>
      <c r="CJ133" s="80"/>
      <c r="CK133" s="80"/>
      <c r="CL133" s="80"/>
      <c r="CM133" s="80"/>
      <c r="CN133" s="80"/>
      <c r="CO133" s="80"/>
      <c r="CP133" s="80"/>
      <c r="CQ133" s="80"/>
      <c r="CR133" s="80"/>
      <c r="CS133" s="80"/>
      <c r="CT133" s="80"/>
      <c r="CU133" s="80"/>
      <c r="CV133" s="80"/>
      <c r="CW133" s="80"/>
      <c r="CX133" s="80"/>
      <c r="CY133" s="80"/>
      <c r="CZ133" s="80"/>
      <c r="DA133" s="80"/>
      <c r="DB133" s="80"/>
      <c r="DC133" s="80"/>
    </row>
    <row r="134" customFormat="false" ht="12.75" hidden="false" customHeight="false" outlineLevel="0" collapsed="false"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  <c r="AJ134" s="80"/>
      <c r="AK134" s="80"/>
      <c r="AL134" s="80"/>
      <c r="AM134" s="80"/>
      <c r="AN134" s="80"/>
      <c r="AO134" s="80"/>
      <c r="AP134" s="80"/>
      <c r="AQ134" s="80"/>
      <c r="AR134" s="80"/>
      <c r="AS134" s="80"/>
      <c r="AT134" s="80"/>
      <c r="AU134" s="80"/>
      <c r="AV134" s="80"/>
      <c r="AW134" s="80"/>
      <c r="AX134" s="80"/>
      <c r="AY134" s="80"/>
      <c r="AZ134" s="80"/>
      <c r="BA134" s="80"/>
      <c r="BB134" s="80"/>
      <c r="BC134" s="80"/>
      <c r="BD134" s="80"/>
      <c r="BE134" s="80"/>
      <c r="BF134" s="80"/>
      <c r="BG134" s="80"/>
      <c r="BH134" s="80"/>
      <c r="BI134" s="80"/>
      <c r="BJ134" s="80"/>
      <c r="BK134" s="80"/>
      <c r="BL134" s="80"/>
      <c r="BM134" s="80"/>
      <c r="BN134" s="80"/>
      <c r="BO134" s="80"/>
      <c r="BP134" s="80"/>
      <c r="BQ134" s="80"/>
      <c r="BR134" s="80"/>
      <c r="BS134" s="80"/>
      <c r="BT134" s="80"/>
      <c r="BU134" s="80"/>
      <c r="BV134" s="80"/>
      <c r="BW134" s="80"/>
      <c r="BX134" s="80"/>
      <c r="BY134" s="80"/>
      <c r="BZ134" s="80"/>
      <c r="CA134" s="80"/>
      <c r="CB134" s="80"/>
      <c r="CC134" s="80"/>
      <c r="CD134" s="80"/>
      <c r="CE134" s="80"/>
      <c r="CF134" s="80"/>
      <c r="CG134" s="80"/>
      <c r="CH134" s="80"/>
      <c r="CI134" s="80"/>
      <c r="CJ134" s="80"/>
      <c r="CK134" s="80"/>
      <c r="CL134" s="80"/>
      <c r="CM134" s="80"/>
      <c r="CN134" s="80"/>
      <c r="CO134" s="80"/>
      <c r="CP134" s="80"/>
      <c r="CQ134" s="80"/>
      <c r="CR134" s="80"/>
      <c r="CS134" s="80"/>
      <c r="CT134" s="80"/>
      <c r="CU134" s="80"/>
      <c r="CV134" s="80"/>
      <c r="CW134" s="80"/>
      <c r="CX134" s="80"/>
      <c r="CY134" s="80"/>
      <c r="CZ134" s="80"/>
      <c r="DA134" s="80"/>
      <c r="DB134" s="80"/>
      <c r="DC134" s="80"/>
    </row>
    <row r="135" customFormat="false" ht="12.75" hidden="false" customHeight="false" outlineLevel="0" collapsed="false"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  <c r="AJ135" s="80"/>
      <c r="AK135" s="80"/>
      <c r="AL135" s="80"/>
      <c r="AM135" s="80"/>
      <c r="AN135" s="80"/>
      <c r="AO135" s="80"/>
      <c r="AP135" s="80"/>
      <c r="AQ135" s="80"/>
      <c r="AR135" s="80"/>
      <c r="AS135" s="80"/>
      <c r="AT135" s="80"/>
      <c r="AU135" s="80"/>
      <c r="AV135" s="80"/>
      <c r="AW135" s="80"/>
      <c r="AX135" s="80"/>
      <c r="AY135" s="80"/>
      <c r="AZ135" s="80"/>
      <c r="BA135" s="80"/>
      <c r="BB135" s="80"/>
      <c r="BC135" s="80"/>
      <c r="BD135" s="80"/>
      <c r="BE135" s="80"/>
      <c r="BF135" s="80"/>
      <c r="BG135" s="80"/>
      <c r="BH135" s="80"/>
      <c r="BI135" s="80"/>
      <c r="BJ135" s="80"/>
      <c r="BK135" s="80"/>
      <c r="BL135" s="80"/>
      <c r="BM135" s="80"/>
      <c r="BN135" s="80"/>
      <c r="BO135" s="80"/>
      <c r="BP135" s="80"/>
      <c r="BQ135" s="80"/>
      <c r="BR135" s="80"/>
      <c r="BS135" s="80"/>
      <c r="BT135" s="80"/>
      <c r="BU135" s="80"/>
      <c r="BV135" s="80"/>
      <c r="BW135" s="80"/>
      <c r="BX135" s="80"/>
      <c r="BY135" s="80"/>
      <c r="BZ135" s="80"/>
      <c r="CA135" s="80"/>
      <c r="CB135" s="80"/>
      <c r="CC135" s="80"/>
      <c r="CD135" s="80"/>
      <c r="CE135" s="80"/>
      <c r="CF135" s="80"/>
      <c r="CG135" s="80"/>
      <c r="CH135" s="80"/>
      <c r="CI135" s="80"/>
      <c r="CJ135" s="80"/>
      <c r="CK135" s="80"/>
      <c r="CL135" s="80"/>
      <c r="CM135" s="80"/>
      <c r="CN135" s="80"/>
      <c r="CO135" s="80"/>
      <c r="CP135" s="80"/>
      <c r="CQ135" s="80"/>
      <c r="CR135" s="80"/>
      <c r="CS135" s="80"/>
      <c r="CT135" s="80"/>
      <c r="CU135" s="80"/>
      <c r="CV135" s="80"/>
      <c r="CW135" s="80"/>
      <c r="CX135" s="80"/>
      <c r="CY135" s="80"/>
      <c r="CZ135" s="80"/>
      <c r="DA135" s="80"/>
      <c r="DB135" s="80"/>
      <c r="DC135" s="80"/>
    </row>
    <row r="136" customFormat="false" ht="12.75" hidden="false" customHeight="false" outlineLevel="0" collapsed="false"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80"/>
      <c r="AM136" s="80"/>
      <c r="AN136" s="80"/>
      <c r="AO136" s="80"/>
      <c r="AP136" s="80"/>
      <c r="AQ136" s="80"/>
      <c r="AR136" s="80"/>
      <c r="AS136" s="80"/>
      <c r="AT136" s="80"/>
      <c r="AU136" s="80"/>
      <c r="AV136" s="80"/>
      <c r="AW136" s="80"/>
      <c r="AX136" s="80"/>
      <c r="AY136" s="80"/>
      <c r="AZ136" s="80"/>
      <c r="BA136" s="80"/>
      <c r="BB136" s="80"/>
      <c r="BC136" s="80"/>
      <c r="BD136" s="80"/>
      <c r="BE136" s="80"/>
      <c r="BF136" s="80"/>
      <c r="BG136" s="80"/>
      <c r="BH136" s="80"/>
      <c r="BI136" s="80"/>
      <c r="BJ136" s="80"/>
      <c r="BK136" s="80"/>
      <c r="BL136" s="80"/>
      <c r="BM136" s="80"/>
      <c r="BN136" s="80"/>
      <c r="BO136" s="80"/>
      <c r="BP136" s="80"/>
      <c r="BQ136" s="80"/>
      <c r="BR136" s="80"/>
      <c r="BS136" s="80"/>
      <c r="BT136" s="80"/>
      <c r="BU136" s="80"/>
      <c r="BV136" s="80"/>
      <c r="BW136" s="80"/>
      <c r="BX136" s="80"/>
      <c r="BY136" s="80"/>
      <c r="BZ136" s="80"/>
      <c r="CA136" s="80"/>
      <c r="CB136" s="80"/>
      <c r="CC136" s="80"/>
      <c r="CD136" s="80"/>
      <c r="CE136" s="80"/>
      <c r="CF136" s="80"/>
      <c r="CG136" s="80"/>
      <c r="CH136" s="80"/>
      <c r="CI136" s="80"/>
      <c r="CJ136" s="80"/>
      <c r="CK136" s="80"/>
      <c r="CL136" s="80"/>
      <c r="CM136" s="80"/>
      <c r="CN136" s="80"/>
      <c r="CO136" s="80"/>
      <c r="CP136" s="80"/>
      <c r="CQ136" s="80"/>
      <c r="CR136" s="80"/>
      <c r="CS136" s="80"/>
      <c r="CT136" s="80"/>
      <c r="CU136" s="80"/>
      <c r="CV136" s="80"/>
      <c r="CW136" s="80"/>
      <c r="CX136" s="80"/>
      <c r="CY136" s="80"/>
      <c r="CZ136" s="80"/>
      <c r="DA136" s="80"/>
      <c r="DB136" s="80"/>
      <c r="DC136" s="80"/>
    </row>
    <row r="137" customFormat="false" ht="12.75" hidden="false" customHeight="false" outlineLevel="0" collapsed="false"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80"/>
      <c r="AK137" s="80"/>
      <c r="AL137" s="80"/>
      <c r="AM137" s="80"/>
      <c r="AN137" s="80"/>
      <c r="AO137" s="80"/>
      <c r="AP137" s="80"/>
      <c r="AQ137" s="80"/>
      <c r="AR137" s="80"/>
      <c r="AS137" s="80"/>
      <c r="AT137" s="80"/>
      <c r="AU137" s="80"/>
      <c r="AV137" s="80"/>
      <c r="AW137" s="80"/>
      <c r="AX137" s="80"/>
      <c r="AY137" s="80"/>
      <c r="AZ137" s="80"/>
      <c r="BA137" s="80"/>
      <c r="BB137" s="80"/>
      <c r="BC137" s="80"/>
      <c r="BD137" s="80"/>
      <c r="BE137" s="80"/>
      <c r="BF137" s="80"/>
      <c r="BG137" s="80"/>
      <c r="BH137" s="80"/>
      <c r="BI137" s="80"/>
      <c r="BJ137" s="80"/>
      <c r="BK137" s="80"/>
      <c r="BL137" s="80"/>
      <c r="BM137" s="80"/>
      <c r="BN137" s="80"/>
      <c r="BO137" s="80"/>
      <c r="BP137" s="80"/>
      <c r="BQ137" s="80"/>
      <c r="BR137" s="80"/>
      <c r="BS137" s="80"/>
      <c r="BT137" s="80"/>
      <c r="BU137" s="80"/>
      <c r="BV137" s="80"/>
      <c r="BW137" s="80"/>
      <c r="BX137" s="80"/>
      <c r="BY137" s="80"/>
      <c r="BZ137" s="80"/>
      <c r="CA137" s="80"/>
      <c r="CB137" s="80"/>
      <c r="CC137" s="80"/>
      <c r="CD137" s="80"/>
      <c r="CE137" s="80"/>
      <c r="CF137" s="80"/>
      <c r="CG137" s="80"/>
      <c r="CH137" s="80"/>
      <c r="CI137" s="80"/>
      <c r="CJ137" s="80"/>
      <c r="CK137" s="80"/>
      <c r="CL137" s="80"/>
      <c r="CM137" s="80"/>
      <c r="CN137" s="80"/>
      <c r="CO137" s="80"/>
      <c r="CP137" s="80"/>
      <c r="CQ137" s="80"/>
      <c r="CR137" s="80"/>
      <c r="CS137" s="80"/>
      <c r="CT137" s="80"/>
      <c r="CU137" s="80"/>
      <c r="CV137" s="80"/>
      <c r="CW137" s="80"/>
      <c r="CX137" s="80"/>
      <c r="CY137" s="80"/>
      <c r="CZ137" s="80"/>
      <c r="DA137" s="80"/>
      <c r="DB137" s="80"/>
      <c r="DC137" s="80"/>
    </row>
    <row r="138" customFormat="false" ht="12.75" hidden="false" customHeight="false" outlineLevel="0" collapsed="false"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80"/>
      <c r="AK138" s="80"/>
      <c r="AL138" s="80"/>
      <c r="AM138" s="80"/>
      <c r="AN138" s="80"/>
      <c r="AO138" s="80"/>
      <c r="AP138" s="80"/>
      <c r="AQ138" s="80"/>
      <c r="AR138" s="80"/>
      <c r="AS138" s="80"/>
      <c r="AT138" s="80"/>
      <c r="AU138" s="80"/>
      <c r="AV138" s="80"/>
      <c r="AW138" s="80"/>
      <c r="AX138" s="80"/>
      <c r="AY138" s="80"/>
      <c r="AZ138" s="80"/>
      <c r="BA138" s="80"/>
      <c r="BB138" s="80"/>
      <c r="BC138" s="80"/>
      <c r="BD138" s="80"/>
      <c r="BE138" s="80"/>
      <c r="BF138" s="80"/>
      <c r="BG138" s="80"/>
      <c r="BH138" s="80"/>
      <c r="BI138" s="80"/>
      <c r="BJ138" s="80"/>
      <c r="BK138" s="80"/>
      <c r="BL138" s="80"/>
      <c r="BM138" s="80"/>
      <c r="BN138" s="80"/>
      <c r="BO138" s="80"/>
      <c r="BP138" s="80"/>
      <c r="BQ138" s="80"/>
      <c r="BR138" s="80"/>
      <c r="BS138" s="80"/>
      <c r="BT138" s="80"/>
      <c r="BU138" s="80"/>
      <c r="BV138" s="80"/>
      <c r="BW138" s="80"/>
      <c r="BX138" s="80"/>
      <c r="BY138" s="80"/>
      <c r="BZ138" s="80"/>
      <c r="CA138" s="80"/>
      <c r="CB138" s="80"/>
      <c r="CC138" s="80"/>
      <c r="CD138" s="80"/>
      <c r="CE138" s="80"/>
      <c r="CF138" s="80"/>
      <c r="CG138" s="80"/>
      <c r="CH138" s="80"/>
      <c r="CI138" s="80"/>
      <c r="CJ138" s="80"/>
      <c r="CK138" s="80"/>
      <c r="CL138" s="80"/>
      <c r="CM138" s="80"/>
      <c r="CN138" s="80"/>
      <c r="CO138" s="80"/>
      <c r="CP138" s="80"/>
      <c r="CQ138" s="80"/>
      <c r="CR138" s="80"/>
      <c r="CS138" s="80"/>
      <c r="CT138" s="80"/>
      <c r="CU138" s="80"/>
      <c r="CV138" s="80"/>
      <c r="CW138" s="80"/>
      <c r="CX138" s="80"/>
      <c r="CY138" s="80"/>
      <c r="CZ138" s="80"/>
      <c r="DA138" s="80"/>
      <c r="DB138" s="80"/>
      <c r="DC138" s="80"/>
    </row>
    <row r="139" customFormat="false" ht="12.75" hidden="false" customHeight="false" outlineLevel="0" collapsed="false"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80"/>
      <c r="AK139" s="80"/>
      <c r="AL139" s="80"/>
      <c r="AM139" s="80"/>
      <c r="AN139" s="80"/>
      <c r="AO139" s="80"/>
      <c r="AP139" s="80"/>
      <c r="AQ139" s="80"/>
      <c r="AR139" s="80"/>
      <c r="AS139" s="80"/>
      <c r="AT139" s="80"/>
      <c r="AU139" s="80"/>
      <c r="AV139" s="80"/>
      <c r="AW139" s="80"/>
      <c r="AX139" s="80"/>
      <c r="AY139" s="80"/>
      <c r="AZ139" s="80"/>
      <c r="BA139" s="80"/>
      <c r="BB139" s="80"/>
      <c r="BC139" s="80"/>
      <c r="BD139" s="80"/>
      <c r="BE139" s="80"/>
      <c r="BF139" s="80"/>
      <c r="BG139" s="80"/>
      <c r="BH139" s="80"/>
      <c r="BI139" s="80"/>
      <c r="BJ139" s="80"/>
      <c r="BK139" s="80"/>
      <c r="BL139" s="80"/>
      <c r="BM139" s="80"/>
      <c r="BN139" s="80"/>
      <c r="BO139" s="80"/>
      <c r="BP139" s="80"/>
      <c r="BQ139" s="80"/>
      <c r="BR139" s="80"/>
      <c r="BS139" s="80"/>
      <c r="BT139" s="80"/>
      <c r="BU139" s="80"/>
      <c r="BV139" s="80"/>
      <c r="BW139" s="80"/>
      <c r="BX139" s="80"/>
      <c r="BY139" s="80"/>
      <c r="BZ139" s="80"/>
      <c r="CA139" s="80"/>
      <c r="CB139" s="80"/>
      <c r="CC139" s="80"/>
      <c r="CD139" s="80"/>
      <c r="CE139" s="80"/>
      <c r="CF139" s="80"/>
      <c r="CG139" s="80"/>
      <c r="CH139" s="80"/>
      <c r="CI139" s="80"/>
      <c r="CJ139" s="80"/>
      <c r="CK139" s="80"/>
      <c r="CL139" s="80"/>
      <c r="CM139" s="80"/>
      <c r="CN139" s="80"/>
      <c r="CO139" s="80"/>
      <c r="CP139" s="80"/>
      <c r="CQ139" s="80"/>
      <c r="CR139" s="80"/>
      <c r="CS139" s="80"/>
      <c r="CT139" s="80"/>
      <c r="CU139" s="80"/>
      <c r="CV139" s="80"/>
      <c r="CW139" s="80"/>
      <c r="CX139" s="80"/>
      <c r="CY139" s="80"/>
      <c r="CZ139" s="80"/>
      <c r="DA139" s="80"/>
      <c r="DB139" s="80"/>
      <c r="DC139" s="80"/>
    </row>
    <row r="140" customFormat="false" ht="12.75" hidden="false" customHeight="false" outlineLevel="0" collapsed="false"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0"/>
      <c r="AK140" s="80"/>
      <c r="AL140" s="80"/>
      <c r="AM140" s="80"/>
      <c r="AN140" s="80"/>
      <c r="AO140" s="80"/>
      <c r="AP140" s="80"/>
      <c r="AQ140" s="80"/>
      <c r="AR140" s="80"/>
      <c r="AS140" s="80"/>
      <c r="AT140" s="80"/>
      <c r="AU140" s="80"/>
      <c r="AV140" s="80"/>
      <c r="AW140" s="80"/>
      <c r="AX140" s="80"/>
      <c r="AY140" s="80"/>
      <c r="AZ140" s="80"/>
      <c r="BA140" s="80"/>
      <c r="BB140" s="80"/>
      <c r="BC140" s="80"/>
      <c r="BD140" s="80"/>
      <c r="BE140" s="80"/>
      <c r="BF140" s="80"/>
      <c r="BG140" s="80"/>
      <c r="BH140" s="80"/>
      <c r="BI140" s="80"/>
      <c r="BJ140" s="80"/>
      <c r="BK140" s="80"/>
      <c r="BL140" s="80"/>
      <c r="BM140" s="80"/>
      <c r="BN140" s="80"/>
      <c r="BO140" s="80"/>
      <c r="BP140" s="80"/>
      <c r="BQ140" s="80"/>
      <c r="BR140" s="80"/>
      <c r="BS140" s="80"/>
      <c r="BT140" s="80"/>
      <c r="BU140" s="80"/>
      <c r="BV140" s="80"/>
      <c r="BW140" s="80"/>
      <c r="BX140" s="80"/>
      <c r="BY140" s="80"/>
      <c r="BZ140" s="80"/>
      <c r="CA140" s="80"/>
      <c r="CB140" s="80"/>
      <c r="CC140" s="80"/>
      <c r="CD140" s="80"/>
      <c r="CE140" s="80"/>
      <c r="CF140" s="80"/>
      <c r="CG140" s="80"/>
      <c r="CH140" s="80"/>
      <c r="CI140" s="80"/>
      <c r="CJ140" s="80"/>
      <c r="CK140" s="80"/>
      <c r="CL140" s="80"/>
      <c r="CM140" s="80"/>
      <c r="CN140" s="80"/>
      <c r="CO140" s="80"/>
      <c r="CP140" s="80"/>
      <c r="CQ140" s="80"/>
      <c r="CR140" s="80"/>
      <c r="CS140" s="80"/>
      <c r="CT140" s="80"/>
      <c r="CU140" s="80"/>
      <c r="CV140" s="80"/>
      <c r="CW140" s="80"/>
      <c r="CX140" s="80"/>
      <c r="CY140" s="80"/>
      <c r="CZ140" s="80"/>
      <c r="DA140" s="80"/>
      <c r="DB140" s="80"/>
      <c r="DC140" s="80"/>
    </row>
    <row r="141" customFormat="false" ht="12.75" hidden="false" customHeight="false" outlineLevel="0" collapsed="false"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  <c r="AJ141" s="80"/>
      <c r="AK141" s="80"/>
      <c r="AL141" s="80"/>
      <c r="AM141" s="80"/>
      <c r="AN141" s="80"/>
      <c r="AO141" s="80"/>
      <c r="AP141" s="80"/>
      <c r="AQ141" s="80"/>
      <c r="AR141" s="80"/>
      <c r="AS141" s="80"/>
      <c r="AT141" s="80"/>
      <c r="AU141" s="80"/>
      <c r="AV141" s="80"/>
      <c r="AW141" s="80"/>
      <c r="AX141" s="80"/>
      <c r="AY141" s="80"/>
      <c r="AZ141" s="80"/>
      <c r="BA141" s="80"/>
      <c r="BB141" s="80"/>
      <c r="BC141" s="80"/>
      <c r="BD141" s="80"/>
      <c r="BE141" s="80"/>
      <c r="BF141" s="80"/>
      <c r="BG141" s="80"/>
      <c r="BH141" s="80"/>
      <c r="BI141" s="80"/>
      <c r="BJ141" s="80"/>
      <c r="BK141" s="80"/>
      <c r="BL141" s="80"/>
      <c r="BM141" s="80"/>
      <c r="BN141" s="80"/>
      <c r="BO141" s="80"/>
      <c r="BP141" s="80"/>
      <c r="BQ141" s="80"/>
      <c r="BR141" s="80"/>
      <c r="BS141" s="80"/>
      <c r="BT141" s="80"/>
      <c r="BU141" s="80"/>
      <c r="BV141" s="80"/>
      <c r="BW141" s="80"/>
      <c r="BX141" s="80"/>
      <c r="BY141" s="80"/>
      <c r="BZ141" s="80"/>
      <c r="CA141" s="80"/>
      <c r="CB141" s="80"/>
      <c r="CC141" s="80"/>
      <c r="CD141" s="80"/>
      <c r="CE141" s="80"/>
      <c r="CF141" s="80"/>
      <c r="CG141" s="80"/>
      <c r="CH141" s="80"/>
      <c r="CI141" s="80"/>
      <c r="CJ141" s="80"/>
      <c r="CK141" s="80"/>
      <c r="CL141" s="80"/>
      <c r="CM141" s="80"/>
      <c r="CN141" s="80"/>
      <c r="CO141" s="80"/>
      <c r="CP141" s="80"/>
      <c r="CQ141" s="80"/>
      <c r="CR141" s="80"/>
      <c r="CS141" s="80"/>
      <c r="CT141" s="80"/>
      <c r="CU141" s="80"/>
      <c r="CV141" s="80"/>
      <c r="CW141" s="80"/>
      <c r="CX141" s="80"/>
      <c r="CY141" s="80"/>
      <c r="CZ141" s="80"/>
      <c r="DA141" s="80"/>
      <c r="DB141" s="80"/>
      <c r="DC141" s="80"/>
    </row>
    <row r="142" customFormat="false" ht="12.75" hidden="false" customHeight="false" outlineLevel="0" collapsed="false"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  <c r="AJ142" s="80"/>
      <c r="AK142" s="80"/>
      <c r="AL142" s="80"/>
      <c r="AM142" s="80"/>
      <c r="AN142" s="80"/>
      <c r="AO142" s="80"/>
      <c r="AP142" s="80"/>
      <c r="AQ142" s="80"/>
      <c r="AR142" s="80"/>
      <c r="AS142" s="80"/>
      <c r="AT142" s="80"/>
      <c r="AU142" s="80"/>
      <c r="AV142" s="80"/>
      <c r="AW142" s="80"/>
      <c r="AX142" s="80"/>
      <c r="AY142" s="80"/>
      <c r="AZ142" s="80"/>
      <c r="BA142" s="80"/>
      <c r="BB142" s="80"/>
      <c r="BC142" s="80"/>
      <c r="BD142" s="80"/>
      <c r="BE142" s="80"/>
      <c r="BF142" s="80"/>
      <c r="BG142" s="80"/>
      <c r="BH142" s="80"/>
      <c r="BI142" s="80"/>
      <c r="BJ142" s="80"/>
      <c r="BK142" s="80"/>
      <c r="BL142" s="80"/>
      <c r="BM142" s="80"/>
      <c r="BN142" s="80"/>
      <c r="BO142" s="80"/>
      <c r="BP142" s="80"/>
      <c r="BQ142" s="80"/>
      <c r="BR142" s="80"/>
      <c r="BS142" s="80"/>
      <c r="BT142" s="80"/>
      <c r="BU142" s="80"/>
      <c r="BV142" s="80"/>
      <c r="BW142" s="80"/>
      <c r="BX142" s="80"/>
      <c r="BY142" s="80"/>
      <c r="BZ142" s="80"/>
      <c r="CA142" s="80"/>
      <c r="CB142" s="80"/>
      <c r="CC142" s="80"/>
      <c r="CD142" s="80"/>
      <c r="CE142" s="80"/>
      <c r="CF142" s="80"/>
      <c r="CG142" s="80"/>
      <c r="CH142" s="80"/>
      <c r="CI142" s="80"/>
      <c r="CJ142" s="80"/>
      <c r="CK142" s="80"/>
      <c r="CL142" s="80"/>
      <c r="CM142" s="80"/>
      <c r="CN142" s="80"/>
      <c r="CO142" s="80"/>
      <c r="CP142" s="80"/>
      <c r="CQ142" s="80"/>
      <c r="CR142" s="80"/>
      <c r="CS142" s="80"/>
      <c r="CT142" s="80"/>
      <c r="CU142" s="80"/>
      <c r="CV142" s="80"/>
      <c r="CW142" s="80"/>
      <c r="CX142" s="80"/>
      <c r="CY142" s="80"/>
      <c r="CZ142" s="80"/>
      <c r="DA142" s="80"/>
      <c r="DB142" s="80"/>
      <c r="DC142" s="80"/>
    </row>
    <row r="143" customFormat="false" ht="12.75" hidden="false" customHeight="false" outlineLevel="0" collapsed="false"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  <c r="AJ143" s="80"/>
      <c r="AK143" s="80"/>
      <c r="AL143" s="80"/>
      <c r="AM143" s="80"/>
      <c r="AN143" s="80"/>
      <c r="AO143" s="80"/>
      <c r="AP143" s="80"/>
      <c r="AQ143" s="80"/>
      <c r="AR143" s="80"/>
      <c r="AS143" s="80"/>
      <c r="AT143" s="80"/>
      <c r="AU143" s="80"/>
      <c r="AV143" s="80"/>
      <c r="AW143" s="80"/>
      <c r="AX143" s="80"/>
      <c r="AY143" s="80"/>
      <c r="AZ143" s="80"/>
      <c r="BA143" s="80"/>
      <c r="BB143" s="80"/>
      <c r="BC143" s="80"/>
      <c r="BD143" s="80"/>
      <c r="BE143" s="80"/>
      <c r="BF143" s="80"/>
      <c r="BG143" s="80"/>
      <c r="BH143" s="80"/>
      <c r="BI143" s="80"/>
      <c r="BJ143" s="80"/>
      <c r="BK143" s="80"/>
      <c r="BL143" s="80"/>
      <c r="BM143" s="80"/>
      <c r="BN143" s="80"/>
      <c r="BO143" s="80"/>
      <c r="BP143" s="80"/>
      <c r="BQ143" s="80"/>
      <c r="BR143" s="80"/>
      <c r="BS143" s="80"/>
      <c r="BT143" s="80"/>
      <c r="BU143" s="80"/>
      <c r="BV143" s="80"/>
      <c r="BW143" s="80"/>
      <c r="BX143" s="80"/>
      <c r="BY143" s="80"/>
      <c r="BZ143" s="80"/>
      <c r="CA143" s="80"/>
      <c r="CB143" s="80"/>
      <c r="CC143" s="80"/>
      <c r="CD143" s="80"/>
      <c r="CE143" s="80"/>
      <c r="CF143" s="80"/>
      <c r="CG143" s="80"/>
      <c r="CH143" s="80"/>
      <c r="CI143" s="80"/>
      <c r="CJ143" s="80"/>
      <c r="CK143" s="80"/>
      <c r="CL143" s="80"/>
      <c r="CM143" s="80"/>
      <c r="CN143" s="80"/>
      <c r="CO143" s="80"/>
      <c r="CP143" s="80"/>
      <c r="CQ143" s="80"/>
      <c r="CR143" s="80"/>
      <c r="CS143" s="80"/>
      <c r="CT143" s="80"/>
      <c r="CU143" s="80"/>
      <c r="CV143" s="80"/>
      <c r="CW143" s="80"/>
      <c r="CX143" s="80"/>
      <c r="CY143" s="80"/>
      <c r="CZ143" s="80"/>
      <c r="DA143" s="80"/>
      <c r="DB143" s="80"/>
      <c r="DC143" s="80"/>
    </row>
    <row r="144" customFormat="false" ht="12.75" hidden="false" customHeight="false" outlineLevel="0" collapsed="false"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  <c r="AK144" s="80"/>
      <c r="AL144" s="80"/>
      <c r="AM144" s="80"/>
      <c r="AN144" s="80"/>
      <c r="AO144" s="80"/>
      <c r="AP144" s="80"/>
      <c r="AQ144" s="80"/>
      <c r="AR144" s="80"/>
      <c r="AS144" s="80"/>
      <c r="AT144" s="80"/>
      <c r="AU144" s="80"/>
      <c r="AV144" s="80"/>
      <c r="AW144" s="80"/>
      <c r="AX144" s="80"/>
      <c r="AY144" s="80"/>
      <c r="AZ144" s="80"/>
      <c r="BA144" s="80"/>
      <c r="BB144" s="80"/>
      <c r="BC144" s="80"/>
      <c r="BD144" s="80"/>
      <c r="BE144" s="80"/>
      <c r="BF144" s="80"/>
      <c r="BG144" s="80"/>
      <c r="BH144" s="80"/>
      <c r="BI144" s="80"/>
      <c r="BJ144" s="80"/>
      <c r="BK144" s="80"/>
      <c r="BL144" s="80"/>
      <c r="BM144" s="80"/>
      <c r="BN144" s="80"/>
      <c r="BO144" s="80"/>
      <c r="BP144" s="80"/>
      <c r="BQ144" s="80"/>
      <c r="BR144" s="80"/>
      <c r="BS144" s="80"/>
      <c r="BT144" s="80"/>
      <c r="BU144" s="80"/>
      <c r="BV144" s="80"/>
      <c r="BW144" s="80"/>
      <c r="BX144" s="80"/>
      <c r="BY144" s="80"/>
      <c r="BZ144" s="80"/>
      <c r="CA144" s="80"/>
      <c r="CB144" s="80"/>
      <c r="CC144" s="80"/>
      <c r="CD144" s="80"/>
      <c r="CE144" s="80"/>
      <c r="CF144" s="80"/>
      <c r="CG144" s="80"/>
      <c r="CH144" s="80"/>
      <c r="CI144" s="80"/>
      <c r="CJ144" s="80"/>
      <c r="CK144" s="80"/>
      <c r="CL144" s="80"/>
      <c r="CM144" s="80"/>
      <c r="CN144" s="80"/>
      <c r="CO144" s="80"/>
      <c r="CP144" s="80"/>
      <c r="CQ144" s="80"/>
      <c r="CR144" s="80"/>
      <c r="CS144" s="80"/>
      <c r="CT144" s="80"/>
      <c r="CU144" s="80"/>
      <c r="CV144" s="80"/>
      <c r="CW144" s="80"/>
      <c r="CX144" s="80"/>
      <c r="CY144" s="80"/>
      <c r="CZ144" s="80"/>
      <c r="DA144" s="80"/>
      <c r="DB144" s="80"/>
      <c r="DC144" s="80"/>
    </row>
    <row r="145" customFormat="false" ht="12.75" hidden="false" customHeight="false" outlineLevel="0" collapsed="false"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  <c r="AJ145" s="80"/>
      <c r="AK145" s="80"/>
      <c r="AL145" s="80"/>
      <c r="AM145" s="80"/>
      <c r="AN145" s="80"/>
      <c r="AO145" s="80"/>
      <c r="AP145" s="80"/>
      <c r="AQ145" s="80"/>
      <c r="AR145" s="80"/>
      <c r="AS145" s="80"/>
      <c r="AT145" s="80"/>
      <c r="AU145" s="80"/>
      <c r="AV145" s="80"/>
      <c r="AW145" s="80"/>
      <c r="AX145" s="80"/>
      <c r="AY145" s="80"/>
      <c r="AZ145" s="80"/>
      <c r="BA145" s="80"/>
      <c r="BB145" s="80"/>
      <c r="BC145" s="80"/>
      <c r="BD145" s="80"/>
      <c r="BE145" s="80"/>
      <c r="BF145" s="80"/>
      <c r="BG145" s="80"/>
      <c r="BH145" s="80"/>
      <c r="BI145" s="80"/>
      <c r="BJ145" s="80"/>
      <c r="BK145" s="80"/>
      <c r="BL145" s="80"/>
      <c r="BM145" s="80"/>
      <c r="BN145" s="80"/>
      <c r="BO145" s="80"/>
      <c r="BP145" s="80"/>
      <c r="BQ145" s="80"/>
      <c r="BR145" s="80"/>
      <c r="BS145" s="80"/>
      <c r="BT145" s="80"/>
      <c r="BU145" s="80"/>
      <c r="BV145" s="80"/>
      <c r="BW145" s="80"/>
      <c r="BX145" s="80"/>
      <c r="BY145" s="80"/>
      <c r="BZ145" s="80"/>
      <c r="CA145" s="80"/>
      <c r="CB145" s="80"/>
      <c r="CC145" s="80"/>
      <c r="CD145" s="80"/>
      <c r="CE145" s="80"/>
      <c r="CF145" s="80"/>
      <c r="CG145" s="80"/>
      <c r="CH145" s="80"/>
      <c r="CI145" s="80"/>
      <c r="CJ145" s="80"/>
      <c r="CK145" s="80"/>
      <c r="CL145" s="80"/>
      <c r="CM145" s="80"/>
      <c r="CN145" s="80"/>
      <c r="CO145" s="80"/>
      <c r="CP145" s="80"/>
      <c r="CQ145" s="80"/>
      <c r="CR145" s="80"/>
      <c r="CS145" s="80"/>
      <c r="CT145" s="80"/>
      <c r="CU145" s="80"/>
      <c r="CV145" s="80"/>
      <c r="CW145" s="80"/>
      <c r="CX145" s="80"/>
      <c r="CY145" s="80"/>
      <c r="CZ145" s="80"/>
      <c r="DA145" s="80"/>
      <c r="DB145" s="80"/>
      <c r="DC145" s="80"/>
    </row>
    <row r="146" customFormat="false" ht="12.75" hidden="false" customHeight="false" outlineLevel="0" collapsed="false"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  <c r="AJ146" s="80"/>
      <c r="AK146" s="80"/>
      <c r="AL146" s="80"/>
      <c r="AM146" s="80"/>
      <c r="AN146" s="80"/>
      <c r="AO146" s="80"/>
      <c r="AP146" s="80"/>
      <c r="AQ146" s="80"/>
      <c r="AR146" s="80"/>
      <c r="AS146" s="80"/>
      <c r="AT146" s="80"/>
      <c r="AU146" s="80"/>
      <c r="AV146" s="80"/>
      <c r="AW146" s="80"/>
      <c r="AX146" s="80"/>
      <c r="AY146" s="80"/>
      <c r="AZ146" s="80"/>
      <c r="BA146" s="80"/>
      <c r="BB146" s="80"/>
      <c r="BC146" s="80"/>
      <c r="BD146" s="80"/>
      <c r="BE146" s="80"/>
      <c r="BF146" s="80"/>
      <c r="BG146" s="80"/>
      <c r="BH146" s="80"/>
      <c r="BI146" s="80"/>
      <c r="BJ146" s="80"/>
      <c r="BK146" s="80"/>
      <c r="BL146" s="80"/>
      <c r="BM146" s="80"/>
      <c r="BN146" s="80"/>
      <c r="BO146" s="80"/>
      <c r="BP146" s="80"/>
      <c r="BQ146" s="80"/>
      <c r="BR146" s="80"/>
      <c r="BS146" s="80"/>
      <c r="BT146" s="80"/>
      <c r="BU146" s="80"/>
      <c r="BV146" s="80"/>
      <c r="BW146" s="80"/>
      <c r="BX146" s="80"/>
      <c r="BY146" s="80"/>
      <c r="BZ146" s="80"/>
      <c r="CA146" s="80"/>
      <c r="CB146" s="80"/>
      <c r="CC146" s="80"/>
      <c r="CD146" s="80"/>
      <c r="CE146" s="80"/>
      <c r="CF146" s="80"/>
      <c r="CG146" s="80"/>
      <c r="CH146" s="80"/>
      <c r="CI146" s="80"/>
      <c r="CJ146" s="80"/>
      <c r="CK146" s="80"/>
      <c r="CL146" s="80"/>
      <c r="CM146" s="80"/>
      <c r="CN146" s="80"/>
      <c r="CO146" s="80"/>
      <c r="CP146" s="80"/>
      <c r="CQ146" s="80"/>
      <c r="CR146" s="80"/>
      <c r="CS146" s="80"/>
      <c r="CT146" s="80"/>
      <c r="CU146" s="80"/>
      <c r="CV146" s="80"/>
      <c r="CW146" s="80"/>
      <c r="CX146" s="80"/>
      <c r="CY146" s="80"/>
      <c r="CZ146" s="80"/>
      <c r="DA146" s="80"/>
      <c r="DB146" s="80"/>
      <c r="DC146" s="80"/>
    </row>
    <row r="147" customFormat="false" ht="12.75" hidden="false" customHeight="false" outlineLevel="0" collapsed="false"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  <c r="AK147" s="80"/>
      <c r="AL147" s="80"/>
      <c r="AM147" s="80"/>
      <c r="AN147" s="80"/>
      <c r="AO147" s="80"/>
      <c r="AP147" s="80"/>
      <c r="AQ147" s="80"/>
      <c r="AR147" s="80"/>
      <c r="AS147" s="80"/>
      <c r="AT147" s="80"/>
      <c r="AU147" s="80"/>
      <c r="AV147" s="80"/>
      <c r="AW147" s="80"/>
      <c r="AX147" s="80"/>
      <c r="AY147" s="80"/>
      <c r="AZ147" s="80"/>
      <c r="BA147" s="80"/>
      <c r="BB147" s="80"/>
      <c r="BC147" s="80"/>
      <c r="BD147" s="80"/>
      <c r="BE147" s="80"/>
      <c r="BF147" s="80"/>
      <c r="BG147" s="80"/>
      <c r="BH147" s="80"/>
      <c r="BI147" s="80"/>
      <c r="BJ147" s="80"/>
      <c r="BK147" s="80"/>
      <c r="BL147" s="80"/>
      <c r="BM147" s="80"/>
      <c r="BN147" s="80"/>
      <c r="BO147" s="80"/>
      <c r="BP147" s="80"/>
      <c r="BQ147" s="80"/>
      <c r="BR147" s="80"/>
      <c r="BS147" s="80"/>
      <c r="BT147" s="80"/>
      <c r="BU147" s="80"/>
      <c r="BV147" s="80"/>
      <c r="BW147" s="80"/>
      <c r="BX147" s="80"/>
      <c r="BY147" s="80"/>
      <c r="BZ147" s="80"/>
      <c r="CA147" s="80"/>
      <c r="CB147" s="80"/>
      <c r="CC147" s="80"/>
      <c r="CD147" s="80"/>
      <c r="CE147" s="80"/>
      <c r="CF147" s="80"/>
      <c r="CG147" s="80"/>
      <c r="CH147" s="80"/>
      <c r="CI147" s="80"/>
      <c r="CJ147" s="80"/>
      <c r="CK147" s="80"/>
      <c r="CL147" s="80"/>
      <c r="CM147" s="80"/>
      <c r="CN147" s="80"/>
      <c r="CO147" s="80"/>
      <c r="CP147" s="80"/>
      <c r="CQ147" s="80"/>
      <c r="CR147" s="80"/>
      <c r="CS147" s="80"/>
      <c r="CT147" s="80"/>
      <c r="CU147" s="80"/>
      <c r="CV147" s="80"/>
      <c r="CW147" s="80"/>
      <c r="CX147" s="80"/>
      <c r="CY147" s="80"/>
      <c r="CZ147" s="80"/>
      <c r="DA147" s="80"/>
      <c r="DB147" s="80"/>
      <c r="DC147" s="80"/>
    </row>
    <row r="148" customFormat="false" ht="12.75" hidden="false" customHeight="false" outlineLevel="0" collapsed="false"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  <c r="AK148" s="80"/>
      <c r="AL148" s="80"/>
      <c r="AM148" s="80"/>
      <c r="AN148" s="80"/>
      <c r="AO148" s="80"/>
      <c r="AP148" s="80"/>
      <c r="AQ148" s="80"/>
      <c r="AR148" s="80"/>
      <c r="AS148" s="80"/>
      <c r="AT148" s="80"/>
      <c r="AU148" s="80"/>
      <c r="AV148" s="80"/>
      <c r="AW148" s="80"/>
      <c r="AX148" s="80"/>
      <c r="AY148" s="80"/>
      <c r="AZ148" s="80"/>
      <c r="BA148" s="80"/>
      <c r="BB148" s="80"/>
      <c r="BC148" s="80"/>
      <c r="BD148" s="80"/>
      <c r="BE148" s="80"/>
      <c r="BF148" s="80"/>
      <c r="BG148" s="80"/>
      <c r="BH148" s="80"/>
      <c r="BI148" s="80"/>
      <c r="BJ148" s="80"/>
      <c r="BK148" s="80"/>
      <c r="BL148" s="80"/>
      <c r="BM148" s="80"/>
      <c r="BN148" s="80"/>
      <c r="BO148" s="80"/>
      <c r="BP148" s="80"/>
      <c r="BQ148" s="80"/>
      <c r="BR148" s="80"/>
      <c r="BS148" s="80"/>
      <c r="BT148" s="80"/>
      <c r="BU148" s="80"/>
      <c r="BV148" s="80"/>
      <c r="BW148" s="80"/>
      <c r="BX148" s="80"/>
      <c r="BY148" s="80"/>
      <c r="BZ148" s="80"/>
      <c r="CA148" s="80"/>
      <c r="CB148" s="80"/>
      <c r="CC148" s="80"/>
      <c r="CD148" s="80"/>
      <c r="CE148" s="80"/>
      <c r="CF148" s="80"/>
      <c r="CG148" s="80"/>
      <c r="CH148" s="80"/>
      <c r="CI148" s="80"/>
      <c r="CJ148" s="80"/>
      <c r="CK148" s="80"/>
      <c r="CL148" s="80"/>
      <c r="CM148" s="80"/>
      <c r="CN148" s="80"/>
      <c r="CO148" s="80"/>
      <c r="CP148" s="80"/>
      <c r="CQ148" s="80"/>
      <c r="CR148" s="80"/>
      <c r="CS148" s="80"/>
      <c r="CT148" s="80"/>
      <c r="CU148" s="80"/>
      <c r="CV148" s="80"/>
      <c r="CW148" s="80"/>
      <c r="CX148" s="80"/>
      <c r="CY148" s="80"/>
      <c r="CZ148" s="80"/>
      <c r="DA148" s="80"/>
      <c r="DB148" s="80"/>
      <c r="DC148" s="80"/>
    </row>
    <row r="149" customFormat="false" ht="12.75" hidden="false" customHeight="false" outlineLevel="0" collapsed="false"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  <c r="AN149" s="80"/>
      <c r="AO149" s="80"/>
      <c r="AP149" s="80"/>
      <c r="AQ149" s="80"/>
      <c r="AR149" s="80"/>
      <c r="AS149" s="80"/>
      <c r="AT149" s="80"/>
      <c r="AU149" s="80"/>
      <c r="AV149" s="80"/>
      <c r="AW149" s="80"/>
      <c r="AX149" s="80"/>
      <c r="AY149" s="80"/>
      <c r="AZ149" s="80"/>
      <c r="BA149" s="80"/>
      <c r="BB149" s="80"/>
      <c r="BC149" s="80"/>
      <c r="BD149" s="80"/>
      <c r="BE149" s="80"/>
      <c r="BF149" s="80"/>
      <c r="BG149" s="80"/>
      <c r="BH149" s="80"/>
      <c r="BI149" s="80"/>
      <c r="BJ149" s="80"/>
      <c r="BK149" s="80"/>
      <c r="BL149" s="80"/>
      <c r="BM149" s="80"/>
      <c r="BN149" s="80"/>
      <c r="BO149" s="80"/>
      <c r="BP149" s="80"/>
      <c r="BQ149" s="80"/>
      <c r="BR149" s="80"/>
      <c r="BS149" s="80"/>
      <c r="BT149" s="80"/>
      <c r="BU149" s="80"/>
      <c r="BV149" s="80"/>
      <c r="BW149" s="80"/>
      <c r="BX149" s="80"/>
      <c r="BY149" s="80"/>
      <c r="BZ149" s="80"/>
      <c r="CA149" s="80"/>
      <c r="CB149" s="80"/>
      <c r="CC149" s="80"/>
      <c r="CD149" s="80"/>
      <c r="CE149" s="80"/>
      <c r="CF149" s="80"/>
      <c r="CG149" s="80"/>
      <c r="CH149" s="80"/>
      <c r="CI149" s="80"/>
      <c r="CJ149" s="80"/>
      <c r="CK149" s="80"/>
      <c r="CL149" s="80"/>
      <c r="CM149" s="80"/>
      <c r="CN149" s="80"/>
      <c r="CO149" s="80"/>
      <c r="CP149" s="80"/>
      <c r="CQ149" s="80"/>
      <c r="CR149" s="80"/>
      <c r="CS149" s="80"/>
      <c r="CT149" s="80"/>
      <c r="CU149" s="80"/>
      <c r="CV149" s="80"/>
      <c r="CW149" s="80"/>
      <c r="CX149" s="80"/>
      <c r="CY149" s="80"/>
      <c r="CZ149" s="80"/>
      <c r="DA149" s="80"/>
      <c r="DB149" s="80"/>
      <c r="DC149" s="80"/>
    </row>
    <row r="150" customFormat="false" ht="12.75" hidden="false" customHeight="false" outlineLevel="0" collapsed="false"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  <c r="AN150" s="80"/>
      <c r="AO150" s="80"/>
      <c r="AP150" s="80"/>
      <c r="AQ150" s="80"/>
      <c r="AR150" s="80"/>
      <c r="AS150" s="80"/>
      <c r="AT150" s="80"/>
      <c r="AU150" s="80"/>
      <c r="AV150" s="80"/>
      <c r="AW150" s="80"/>
      <c r="AX150" s="80"/>
      <c r="AY150" s="80"/>
      <c r="AZ150" s="80"/>
      <c r="BA150" s="80"/>
      <c r="BB150" s="80"/>
      <c r="BC150" s="80"/>
      <c r="BD150" s="80"/>
      <c r="BE150" s="80"/>
      <c r="BF150" s="80"/>
      <c r="BG150" s="80"/>
      <c r="BH150" s="80"/>
      <c r="BI150" s="80"/>
      <c r="BJ150" s="80"/>
      <c r="BK150" s="80"/>
      <c r="BL150" s="80"/>
      <c r="BM150" s="80"/>
      <c r="BN150" s="80"/>
      <c r="BO150" s="80"/>
      <c r="BP150" s="80"/>
      <c r="BQ150" s="80"/>
      <c r="BR150" s="80"/>
      <c r="BS150" s="80"/>
      <c r="BT150" s="80"/>
      <c r="BU150" s="80"/>
      <c r="BV150" s="80"/>
      <c r="BW150" s="80"/>
      <c r="BX150" s="80"/>
      <c r="BY150" s="80"/>
      <c r="BZ150" s="80"/>
      <c r="CA150" s="80"/>
      <c r="CB150" s="80"/>
      <c r="CC150" s="80"/>
      <c r="CD150" s="80"/>
      <c r="CE150" s="80"/>
      <c r="CF150" s="80"/>
      <c r="CG150" s="80"/>
      <c r="CH150" s="80"/>
      <c r="CI150" s="80"/>
      <c r="CJ150" s="80"/>
      <c r="CK150" s="80"/>
      <c r="CL150" s="80"/>
      <c r="CM150" s="80"/>
      <c r="CN150" s="80"/>
      <c r="CO150" s="80"/>
      <c r="CP150" s="80"/>
      <c r="CQ150" s="80"/>
      <c r="CR150" s="80"/>
      <c r="CS150" s="80"/>
      <c r="CT150" s="80"/>
      <c r="CU150" s="80"/>
      <c r="CV150" s="80"/>
      <c r="CW150" s="80"/>
      <c r="CX150" s="80"/>
      <c r="CY150" s="80"/>
      <c r="CZ150" s="80"/>
      <c r="DA150" s="80"/>
      <c r="DB150" s="80"/>
      <c r="DC150" s="80"/>
    </row>
    <row r="151" customFormat="false" ht="12.75" hidden="false" customHeight="false" outlineLevel="0" collapsed="false"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  <c r="AK151" s="80"/>
      <c r="AL151" s="80"/>
      <c r="AM151" s="80"/>
      <c r="AN151" s="80"/>
      <c r="AO151" s="80"/>
      <c r="AP151" s="80"/>
      <c r="AQ151" s="80"/>
      <c r="AR151" s="80"/>
      <c r="AS151" s="80"/>
      <c r="AT151" s="80"/>
      <c r="AU151" s="80"/>
      <c r="AV151" s="80"/>
      <c r="AW151" s="80"/>
      <c r="AX151" s="80"/>
      <c r="AY151" s="80"/>
      <c r="AZ151" s="80"/>
      <c r="BA151" s="80"/>
      <c r="BB151" s="80"/>
      <c r="BC151" s="80"/>
      <c r="BD151" s="80"/>
      <c r="BE151" s="80"/>
      <c r="BF151" s="80"/>
      <c r="BG151" s="80"/>
      <c r="BH151" s="80"/>
      <c r="BI151" s="80"/>
      <c r="BJ151" s="80"/>
      <c r="BK151" s="80"/>
      <c r="BL151" s="80"/>
      <c r="BM151" s="80"/>
      <c r="BN151" s="80"/>
      <c r="BO151" s="80"/>
      <c r="BP151" s="80"/>
      <c r="BQ151" s="80"/>
      <c r="BR151" s="80"/>
      <c r="BS151" s="80"/>
      <c r="BT151" s="80"/>
      <c r="BU151" s="80"/>
      <c r="BV151" s="80"/>
      <c r="BW151" s="80"/>
      <c r="BX151" s="80"/>
      <c r="BY151" s="80"/>
      <c r="BZ151" s="80"/>
      <c r="CA151" s="80"/>
      <c r="CB151" s="80"/>
      <c r="CC151" s="80"/>
      <c r="CD151" s="80"/>
      <c r="CE151" s="80"/>
      <c r="CF151" s="80"/>
      <c r="CG151" s="80"/>
      <c r="CH151" s="80"/>
      <c r="CI151" s="80"/>
      <c r="CJ151" s="80"/>
      <c r="CK151" s="80"/>
      <c r="CL151" s="80"/>
      <c r="CM151" s="80"/>
      <c r="CN151" s="80"/>
      <c r="CO151" s="80"/>
      <c r="CP151" s="80"/>
      <c r="CQ151" s="80"/>
      <c r="CR151" s="80"/>
      <c r="CS151" s="80"/>
      <c r="CT151" s="80"/>
      <c r="CU151" s="80"/>
      <c r="CV151" s="80"/>
      <c r="CW151" s="80"/>
      <c r="CX151" s="80"/>
      <c r="CY151" s="80"/>
      <c r="CZ151" s="80"/>
      <c r="DA151" s="80"/>
      <c r="DB151" s="80"/>
      <c r="DC151" s="80"/>
    </row>
    <row r="152" customFormat="false" ht="12.75" hidden="false" customHeight="false" outlineLevel="0" collapsed="false"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  <c r="AK152" s="80"/>
      <c r="AL152" s="80"/>
      <c r="AM152" s="80"/>
      <c r="AN152" s="80"/>
      <c r="AO152" s="80"/>
      <c r="AP152" s="80"/>
      <c r="AQ152" s="80"/>
      <c r="AR152" s="80"/>
      <c r="AS152" s="80"/>
      <c r="AT152" s="80"/>
      <c r="AU152" s="80"/>
      <c r="AV152" s="80"/>
      <c r="AW152" s="80"/>
      <c r="AX152" s="80"/>
      <c r="AY152" s="80"/>
      <c r="AZ152" s="80"/>
      <c r="BA152" s="80"/>
      <c r="BB152" s="80"/>
      <c r="BC152" s="80"/>
      <c r="BD152" s="80"/>
      <c r="BE152" s="80"/>
      <c r="BF152" s="80"/>
      <c r="BG152" s="80"/>
      <c r="BH152" s="80"/>
      <c r="BI152" s="80"/>
      <c r="BJ152" s="80"/>
      <c r="BK152" s="80"/>
      <c r="BL152" s="80"/>
      <c r="BM152" s="80"/>
      <c r="BN152" s="80"/>
      <c r="BO152" s="80"/>
      <c r="BP152" s="80"/>
      <c r="BQ152" s="80"/>
      <c r="BR152" s="80"/>
      <c r="BS152" s="80"/>
      <c r="BT152" s="80"/>
      <c r="BU152" s="80"/>
      <c r="BV152" s="80"/>
      <c r="BW152" s="80"/>
      <c r="BX152" s="80"/>
      <c r="BY152" s="80"/>
      <c r="BZ152" s="80"/>
      <c r="CA152" s="80"/>
      <c r="CB152" s="80"/>
      <c r="CC152" s="80"/>
      <c r="CD152" s="80"/>
      <c r="CE152" s="80"/>
      <c r="CF152" s="80"/>
      <c r="CG152" s="80"/>
      <c r="CH152" s="80"/>
      <c r="CI152" s="80"/>
      <c r="CJ152" s="80"/>
      <c r="CK152" s="80"/>
      <c r="CL152" s="80"/>
      <c r="CM152" s="80"/>
      <c r="CN152" s="80"/>
      <c r="CO152" s="80"/>
      <c r="CP152" s="80"/>
      <c r="CQ152" s="80"/>
      <c r="CR152" s="80"/>
      <c r="CS152" s="80"/>
      <c r="CT152" s="80"/>
      <c r="CU152" s="80"/>
      <c r="CV152" s="80"/>
      <c r="CW152" s="80"/>
      <c r="CX152" s="80"/>
      <c r="CY152" s="80"/>
      <c r="CZ152" s="80"/>
      <c r="DA152" s="80"/>
      <c r="DB152" s="80"/>
      <c r="DC152" s="80"/>
    </row>
    <row r="153" customFormat="false" ht="12.75" hidden="false" customHeight="false" outlineLevel="0" collapsed="false"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80"/>
      <c r="AL153" s="80"/>
      <c r="AM153" s="80"/>
      <c r="AN153" s="80"/>
      <c r="AO153" s="80"/>
      <c r="AP153" s="80"/>
      <c r="AQ153" s="80"/>
      <c r="AR153" s="80"/>
      <c r="AS153" s="80"/>
      <c r="AT153" s="80"/>
      <c r="AU153" s="80"/>
      <c r="AV153" s="80"/>
      <c r="AW153" s="80"/>
      <c r="AX153" s="80"/>
      <c r="AY153" s="80"/>
      <c r="AZ153" s="80"/>
      <c r="BA153" s="80"/>
      <c r="BB153" s="80"/>
      <c r="BC153" s="80"/>
      <c r="BD153" s="80"/>
      <c r="BE153" s="80"/>
      <c r="BF153" s="80"/>
      <c r="BG153" s="80"/>
      <c r="BH153" s="80"/>
      <c r="BI153" s="80"/>
      <c r="BJ153" s="80"/>
      <c r="BK153" s="80"/>
      <c r="BL153" s="80"/>
      <c r="BM153" s="80"/>
      <c r="BN153" s="80"/>
      <c r="BO153" s="80"/>
      <c r="BP153" s="80"/>
      <c r="BQ153" s="80"/>
      <c r="BR153" s="80"/>
      <c r="BS153" s="80"/>
      <c r="BT153" s="80"/>
      <c r="BU153" s="80"/>
      <c r="BV153" s="80"/>
      <c r="BW153" s="80"/>
      <c r="BX153" s="80"/>
      <c r="BY153" s="80"/>
      <c r="BZ153" s="80"/>
      <c r="CA153" s="80"/>
      <c r="CB153" s="80"/>
      <c r="CC153" s="80"/>
      <c r="CD153" s="80"/>
      <c r="CE153" s="80"/>
      <c r="CF153" s="80"/>
      <c r="CG153" s="80"/>
      <c r="CH153" s="80"/>
      <c r="CI153" s="80"/>
      <c r="CJ153" s="80"/>
      <c r="CK153" s="80"/>
      <c r="CL153" s="80"/>
      <c r="CM153" s="80"/>
      <c r="CN153" s="80"/>
      <c r="CO153" s="80"/>
      <c r="CP153" s="80"/>
      <c r="CQ153" s="80"/>
      <c r="CR153" s="80"/>
      <c r="CS153" s="80"/>
      <c r="CT153" s="80"/>
      <c r="CU153" s="80"/>
      <c r="CV153" s="80"/>
      <c r="CW153" s="80"/>
      <c r="CX153" s="80"/>
      <c r="CY153" s="80"/>
      <c r="CZ153" s="80"/>
      <c r="DA153" s="80"/>
      <c r="DB153" s="80"/>
      <c r="DC153" s="80"/>
    </row>
    <row r="154" customFormat="false" ht="12.75" hidden="false" customHeight="false" outlineLevel="0" collapsed="false"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  <c r="AJ154" s="80"/>
      <c r="AK154" s="80"/>
      <c r="AL154" s="80"/>
      <c r="AM154" s="80"/>
      <c r="AN154" s="80"/>
      <c r="AO154" s="80"/>
      <c r="AP154" s="80"/>
      <c r="AQ154" s="80"/>
      <c r="AR154" s="80"/>
      <c r="AS154" s="80"/>
      <c r="AT154" s="80"/>
      <c r="AU154" s="80"/>
      <c r="AV154" s="80"/>
      <c r="AW154" s="80"/>
      <c r="AX154" s="80"/>
      <c r="AY154" s="80"/>
      <c r="AZ154" s="80"/>
      <c r="BA154" s="80"/>
      <c r="BB154" s="80"/>
      <c r="BC154" s="80"/>
      <c r="BD154" s="80"/>
      <c r="BE154" s="80"/>
      <c r="BF154" s="80"/>
      <c r="BG154" s="80"/>
      <c r="BH154" s="80"/>
      <c r="BI154" s="80"/>
      <c r="BJ154" s="80"/>
      <c r="BK154" s="80"/>
      <c r="BL154" s="80"/>
      <c r="BM154" s="80"/>
      <c r="BN154" s="80"/>
      <c r="BO154" s="80"/>
      <c r="BP154" s="80"/>
      <c r="BQ154" s="80"/>
      <c r="BR154" s="80"/>
      <c r="BS154" s="80"/>
      <c r="BT154" s="80"/>
      <c r="BU154" s="80"/>
      <c r="BV154" s="80"/>
      <c r="BW154" s="80"/>
      <c r="BX154" s="80"/>
      <c r="BY154" s="80"/>
      <c r="BZ154" s="80"/>
      <c r="CA154" s="80"/>
      <c r="CB154" s="80"/>
      <c r="CC154" s="80"/>
      <c r="CD154" s="80"/>
      <c r="CE154" s="80"/>
      <c r="CF154" s="80"/>
      <c r="CG154" s="80"/>
      <c r="CH154" s="80"/>
      <c r="CI154" s="80"/>
      <c r="CJ154" s="80"/>
      <c r="CK154" s="80"/>
      <c r="CL154" s="80"/>
      <c r="CM154" s="80"/>
      <c r="CN154" s="80"/>
      <c r="CO154" s="80"/>
      <c r="CP154" s="80"/>
      <c r="CQ154" s="80"/>
      <c r="CR154" s="80"/>
      <c r="CS154" s="80"/>
      <c r="CT154" s="80"/>
      <c r="CU154" s="80"/>
      <c r="CV154" s="80"/>
      <c r="CW154" s="80"/>
      <c r="CX154" s="80"/>
      <c r="CY154" s="80"/>
      <c r="CZ154" s="80"/>
      <c r="DA154" s="80"/>
      <c r="DB154" s="80"/>
      <c r="DC154" s="80"/>
    </row>
    <row r="155" customFormat="false" ht="12.75" hidden="false" customHeight="false" outlineLevel="0" collapsed="false"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  <c r="AN155" s="80"/>
      <c r="AO155" s="80"/>
      <c r="AP155" s="80"/>
      <c r="AQ155" s="80"/>
      <c r="AR155" s="80"/>
      <c r="AS155" s="80"/>
      <c r="AT155" s="80"/>
      <c r="AU155" s="80"/>
      <c r="AV155" s="80"/>
      <c r="AW155" s="80"/>
      <c r="AX155" s="80"/>
      <c r="AY155" s="80"/>
      <c r="AZ155" s="80"/>
      <c r="BA155" s="80"/>
      <c r="BB155" s="80"/>
      <c r="BC155" s="80"/>
      <c r="BD155" s="80"/>
      <c r="BE155" s="80"/>
      <c r="BF155" s="80"/>
      <c r="BG155" s="80"/>
      <c r="BH155" s="80"/>
      <c r="BI155" s="80"/>
      <c r="BJ155" s="80"/>
      <c r="BK155" s="80"/>
      <c r="BL155" s="80"/>
      <c r="BM155" s="80"/>
      <c r="BN155" s="80"/>
      <c r="BO155" s="80"/>
      <c r="BP155" s="80"/>
      <c r="BQ155" s="80"/>
      <c r="BR155" s="80"/>
      <c r="BS155" s="80"/>
      <c r="BT155" s="80"/>
      <c r="BU155" s="80"/>
      <c r="BV155" s="80"/>
      <c r="BW155" s="80"/>
      <c r="BX155" s="80"/>
      <c r="BY155" s="80"/>
      <c r="BZ155" s="80"/>
      <c r="CA155" s="80"/>
      <c r="CB155" s="80"/>
      <c r="CC155" s="80"/>
      <c r="CD155" s="80"/>
      <c r="CE155" s="80"/>
      <c r="CF155" s="80"/>
      <c r="CG155" s="80"/>
      <c r="CH155" s="80"/>
      <c r="CI155" s="80"/>
      <c r="CJ155" s="80"/>
      <c r="CK155" s="80"/>
      <c r="CL155" s="80"/>
      <c r="CM155" s="80"/>
      <c r="CN155" s="80"/>
      <c r="CO155" s="80"/>
      <c r="CP155" s="80"/>
      <c r="CQ155" s="80"/>
      <c r="CR155" s="80"/>
      <c r="CS155" s="80"/>
      <c r="CT155" s="80"/>
      <c r="CU155" s="80"/>
      <c r="CV155" s="80"/>
      <c r="CW155" s="80"/>
      <c r="CX155" s="80"/>
      <c r="CY155" s="80"/>
      <c r="CZ155" s="80"/>
      <c r="DA155" s="80"/>
      <c r="DB155" s="80"/>
      <c r="DC155" s="80"/>
    </row>
    <row r="156" customFormat="false" ht="12.75" hidden="false" customHeight="false" outlineLevel="0" collapsed="false"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  <c r="AJ156" s="80"/>
      <c r="AK156" s="80"/>
      <c r="AL156" s="80"/>
      <c r="AM156" s="80"/>
      <c r="AN156" s="80"/>
      <c r="AO156" s="80"/>
      <c r="AP156" s="80"/>
      <c r="AQ156" s="80"/>
      <c r="AR156" s="80"/>
      <c r="AS156" s="80"/>
      <c r="AT156" s="80"/>
      <c r="AU156" s="80"/>
      <c r="AV156" s="80"/>
      <c r="AW156" s="80"/>
      <c r="AX156" s="80"/>
      <c r="AY156" s="80"/>
      <c r="AZ156" s="80"/>
      <c r="BA156" s="80"/>
      <c r="BB156" s="80"/>
      <c r="BC156" s="80"/>
      <c r="BD156" s="80"/>
      <c r="BE156" s="80"/>
      <c r="BF156" s="80"/>
      <c r="BG156" s="80"/>
      <c r="BH156" s="80"/>
      <c r="BI156" s="80"/>
      <c r="BJ156" s="80"/>
      <c r="BK156" s="80"/>
      <c r="BL156" s="80"/>
      <c r="BM156" s="80"/>
      <c r="BN156" s="80"/>
      <c r="BO156" s="80"/>
      <c r="BP156" s="80"/>
      <c r="BQ156" s="80"/>
      <c r="BR156" s="80"/>
      <c r="BS156" s="80"/>
      <c r="BT156" s="80"/>
      <c r="BU156" s="80"/>
      <c r="BV156" s="80"/>
      <c r="BW156" s="80"/>
      <c r="BX156" s="80"/>
      <c r="BY156" s="80"/>
      <c r="BZ156" s="80"/>
      <c r="CA156" s="80"/>
      <c r="CB156" s="80"/>
      <c r="CC156" s="80"/>
      <c r="CD156" s="80"/>
      <c r="CE156" s="80"/>
      <c r="CF156" s="80"/>
      <c r="CG156" s="80"/>
      <c r="CH156" s="80"/>
      <c r="CI156" s="80"/>
      <c r="CJ156" s="80"/>
      <c r="CK156" s="80"/>
      <c r="CL156" s="80"/>
      <c r="CM156" s="80"/>
      <c r="CN156" s="80"/>
      <c r="CO156" s="80"/>
      <c r="CP156" s="80"/>
      <c r="CQ156" s="80"/>
      <c r="CR156" s="80"/>
      <c r="CS156" s="80"/>
      <c r="CT156" s="80"/>
      <c r="CU156" s="80"/>
      <c r="CV156" s="80"/>
      <c r="CW156" s="80"/>
      <c r="CX156" s="80"/>
      <c r="CY156" s="80"/>
      <c r="CZ156" s="80"/>
      <c r="DA156" s="80"/>
      <c r="DB156" s="80"/>
      <c r="DC156" s="80"/>
    </row>
    <row r="157" customFormat="false" ht="12.75" hidden="false" customHeight="false" outlineLevel="0" collapsed="false"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  <c r="AJ157" s="80"/>
      <c r="AK157" s="80"/>
      <c r="AL157" s="80"/>
      <c r="AM157" s="80"/>
      <c r="AN157" s="80"/>
      <c r="AO157" s="80"/>
      <c r="AP157" s="80"/>
      <c r="AQ157" s="80"/>
      <c r="AR157" s="80"/>
      <c r="AS157" s="80"/>
      <c r="AT157" s="80"/>
      <c r="AU157" s="80"/>
      <c r="AV157" s="80"/>
      <c r="AW157" s="80"/>
      <c r="AX157" s="80"/>
      <c r="AY157" s="80"/>
      <c r="AZ157" s="80"/>
      <c r="BA157" s="80"/>
      <c r="BB157" s="80"/>
      <c r="BC157" s="80"/>
      <c r="BD157" s="80"/>
      <c r="BE157" s="80"/>
      <c r="BF157" s="80"/>
      <c r="BG157" s="80"/>
      <c r="BH157" s="80"/>
      <c r="BI157" s="80"/>
      <c r="BJ157" s="80"/>
      <c r="BK157" s="80"/>
      <c r="BL157" s="80"/>
      <c r="BM157" s="80"/>
      <c r="BN157" s="80"/>
      <c r="BO157" s="80"/>
      <c r="BP157" s="80"/>
      <c r="BQ157" s="80"/>
      <c r="BR157" s="80"/>
      <c r="BS157" s="80"/>
      <c r="BT157" s="80"/>
      <c r="BU157" s="80"/>
      <c r="BV157" s="80"/>
      <c r="BW157" s="80"/>
      <c r="BX157" s="80"/>
      <c r="BY157" s="80"/>
      <c r="BZ157" s="80"/>
      <c r="CA157" s="80"/>
      <c r="CB157" s="80"/>
      <c r="CC157" s="80"/>
      <c r="CD157" s="80"/>
      <c r="CE157" s="80"/>
      <c r="CF157" s="80"/>
      <c r="CG157" s="80"/>
      <c r="CH157" s="80"/>
      <c r="CI157" s="80"/>
      <c r="CJ157" s="80"/>
      <c r="CK157" s="80"/>
      <c r="CL157" s="80"/>
      <c r="CM157" s="80"/>
      <c r="CN157" s="80"/>
      <c r="CO157" s="80"/>
      <c r="CP157" s="80"/>
      <c r="CQ157" s="80"/>
      <c r="CR157" s="80"/>
      <c r="CS157" s="80"/>
      <c r="CT157" s="80"/>
      <c r="CU157" s="80"/>
      <c r="CV157" s="80"/>
      <c r="CW157" s="80"/>
      <c r="CX157" s="80"/>
      <c r="CY157" s="80"/>
      <c r="CZ157" s="80"/>
      <c r="DA157" s="80"/>
      <c r="DB157" s="80"/>
      <c r="DC157" s="80"/>
    </row>
    <row r="158" customFormat="false" ht="12.75" hidden="false" customHeight="false" outlineLevel="0" collapsed="false"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  <c r="AJ158" s="80"/>
      <c r="AK158" s="80"/>
      <c r="AL158" s="80"/>
      <c r="AM158" s="80"/>
      <c r="AN158" s="80"/>
      <c r="AO158" s="80"/>
      <c r="AP158" s="80"/>
      <c r="AQ158" s="80"/>
      <c r="AR158" s="80"/>
      <c r="AS158" s="80"/>
      <c r="AT158" s="80"/>
      <c r="AU158" s="80"/>
      <c r="AV158" s="80"/>
      <c r="AW158" s="80"/>
      <c r="AX158" s="80"/>
      <c r="AY158" s="80"/>
      <c r="AZ158" s="80"/>
      <c r="BA158" s="80"/>
      <c r="BB158" s="80"/>
      <c r="BC158" s="80"/>
      <c r="BD158" s="80"/>
      <c r="BE158" s="80"/>
      <c r="BF158" s="80"/>
      <c r="BG158" s="80"/>
      <c r="BH158" s="80"/>
      <c r="BI158" s="80"/>
      <c r="BJ158" s="80"/>
      <c r="BK158" s="80"/>
      <c r="BL158" s="80"/>
      <c r="BM158" s="80"/>
      <c r="BN158" s="80"/>
      <c r="BO158" s="80"/>
      <c r="BP158" s="80"/>
      <c r="BQ158" s="80"/>
      <c r="BR158" s="80"/>
      <c r="BS158" s="80"/>
      <c r="BT158" s="80"/>
      <c r="BU158" s="80"/>
      <c r="BV158" s="80"/>
      <c r="BW158" s="80"/>
      <c r="BX158" s="80"/>
      <c r="BY158" s="80"/>
      <c r="BZ158" s="80"/>
      <c r="CA158" s="80"/>
      <c r="CB158" s="80"/>
      <c r="CC158" s="80"/>
      <c r="CD158" s="80"/>
      <c r="CE158" s="80"/>
      <c r="CF158" s="80"/>
      <c r="CG158" s="80"/>
      <c r="CH158" s="80"/>
      <c r="CI158" s="80"/>
      <c r="CJ158" s="80"/>
      <c r="CK158" s="80"/>
      <c r="CL158" s="80"/>
      <c r="CM158" s="80"/>
      <c r="CN158" s="80"/>
      <c r="CO158" s="80"/>
      <c r="CP158" s="80"/>
      <c r="CQ158" s="80"/>
      <c r="CR158" s="80"/>
      <c r="CS158" s="80"/>
      <c r="CT158" s="80"/>
      <c r="CU158" s="80"/>
      <c r="CV158" s="80"/>
      <c r="CW158" s="80"/>
      <c r="CX158" s="80"/>
      <c r="CY158" s="80"/>
      <c r="CZ158" s="80"/>
      <c r="DA158" s="80"/>
      <c r="DB158" s="80"/>
      <c r="DC158" s="80"/>
    </row>
    <row r="159" customFormat="false" ht="12.75" hidden="false" customHeight="false" outlineLevel="0" collapsed="false"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  <c r="AJ159" s="80"/>
      <c r="AK159" s="80"/>
      <c r="AL159" s="80"/>
      <c r="AM159" s="80"/>
      <c r="AN159" s="80"/>
      <c r="AO159" s="80"/>
      <c r="AP159" s="80"/>
      <c r="AQ159" s="80"/>
      <c r="AR159" s="80"/>
      <c r="AS159" s="80"/>
      <c r="AT159" s="80"/>
      <c r="AU159" s="80"/>
      <c r="AV159" s="80"/>
      <c r="AW159" s="80"/>
      <c r="AX159" s="80"/>
      <c r="AY159" s="80"/>
      <c r="AZ159" s="80"/>
      <c r="BA159" s="80"/>
      <c r="BB159" s="80"/>
      <c r="BC159" s="80"/>
      <c r="BD159" s="80"/>
      <c r="BE159" s="80"/>
      <c r="BF159" s="80"/>
      <c r="BG159" s="80"/>
      <c r="BH159" s="80"/>
      <c r="BI159" s="80"/>
      <c r="BJ159" s="80"/>
      <c r="BK159" s="80"/>
      <c r="BL159" s="80"/>
      <c r="BM159" s="80"/>
      <c r="BN159" s="80"/>
      <c r="BO159" s="80"/>
      <c r="BP159" s="80"/>
      <c r="BQ159" s="80"/>
      <c r="BR159" s="80"/>
      <c r="BS159" s="80"/>
      <c r="BT159" s="80"/>
      <c r="BU159" s="80"/>
      <c r="BV159" s="80"/>
      <c r="BW159" s="80"/>
      <c r="BX159" s="80"/>
      <c r="BY159" s="80"/>
      <c r="BZ159" s="80"/>
      <c r="CA159" s="80"/>
      <c r="CB159" s="80"/>
      <c r="CC159" s="80"/>
      <c r="CD159" s="80"/>
      <c r="CE159" s="80"/>
      <c r="CF159" s="80"/>
      <c r="CG159" s="80"/>
      <c r="CH159" s="80"/>
      <c r="CI159" s="80"/>
      <c r="CJ159" s="80"/>
      <c r="CK159" s="80"/>
      <c r="CL159" s="80"/>
      <c r="CM159" s="80"/>
      <c r="CN159" s="80"/>
      <c r="CO159" s="80"/>
      <c r="CP159" s="80"/>
      <c r="CQ159" s="80"/>
      <c r="CR159" s="80"/>
      <c r="CS159" s="80"/>
      <c r="CT159" s="80"/>
      <c r="CU159" s="80"/>
      <c r="CV159" s="80"/>
      <c r="CW159" s="80"/>
      <c r="CX159" s="80"/>
      <c r="CY159" s="80"/>
      <c r="CZ159" s="80"/>
      <c r="DA159" s="80"/>
      <c r="DB159" s="80"/>
      <c r="DC159" s="80"/>
    </row>
    <row r="160" customFormat="false" ht="12.75" hidden="false" customHeight="false" outlineLevel="0" collapsed="false"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  <c r="AJ160" s="80"/>
      <c r="AK160" s="80"/>
      <c r="AL160" s="80"/>
      <c r="AM160" s="80"/>
      <c r="AN160" s="80"/>
      <c r="AO160" s="80"/>
      <c r="AP160" s="80"/>
      <c r="AQ160" s="80"/>
      <c r="AR160" s="80"/>
      <c r="AS160" s="80"/>
      <c r="AT160" s="80"/>
      <c r="AU160" s="80"/>
      <c r="AV160" s="80"/>
      <c r="AW160" s="80"/>
      <c r="AX160" s="80"/>
      <c r="AY160" s="80"/>
      <c r="AZ160" s="80"/>
      <c r="BA160" s="80"/>
      <c r="BB160" s="80"/>
      <c r="BC160" s="80"/>
      <c r="BD160" s="80"/>
      <c r="BE160" s="80"/>
      <c r="BF160" s="80"/>
      <c r="BG160" s="80"/>
      <c r="BH160" s="80"/>
      <c r="BI160" s="80"/>
      <c r="BJ160" s="80"/>
      <c r="BK160" s="80"/>
      <c r="BL160" s="80"/>
      <c r="BM160" s="80"/>
      <c r="BN160" s="80"/>
      <c r="BO160" s="80"/>
      <c r="BP160" s="80"/>
      <c r="BQ160" s="80"/>
      <c r="BR160" s="80"/>
      <c r="BS160" s="80"/>
      <c r="BT160" s="80"/>
      <c r="BU160" s="80"/>
      <c r="BV160" s="80"/>
      <c r="BW160" s="80"/>
      <c r="BX160" s="80"/>
      <c r="BY160" s="80"/>
      <c r="BZ160" s="80"/>
      <c r="CA160" s="80"/>
      <c r="CB160" s="80"/>
      <c r="CC160" s="80"/>
      <c r="CD160" s="80"/>
      <c r="CE160" s="80"/>
      <c r="CF160" s="80"/>
      <c r="CG160" s="80"/>
      <c r="CH160" s="80"/>
      <c r="CI160" s="80"/>
      <c r="CJ160" s="80"/>
      <c r="CK160" s="80"/>
      <c r="CL160" s="80"/>
      <c r="CM160" s="80"/>
      <c r="CN160" s="80"/>
      <c r="CO160" s="80"/>
      <c r="CP160" s="80"/>
      <c r="CQ160" s="80"/>
      <c r="CR160" s="80"/>
      <c r="CS160" s="80"/>
      <c r="CT160" s="80"/>
      <c r="CU160" s="80"/>
      <c r="CV160" s="80"/>
      <c r="CW160" s="80"/>
      <c r="CX160" s="80"/>
      <c r="CY160" s="80"/>
      <c r="CZ160" s="80"/>
      <c r="DA160" s="80"/>
      <c r="DB160" s="80"/>
      <c r="DC160" s="80"/>
    </row>
    <row r="161" customFormat="false" ht="12.75" hidden="false" customHeight="false" outlineLevel="0" collapsed="false"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  <c r="AJ161" s="80"/>
      <c r="AK161" s="80"/>
      <c r="AL161" s="80"/>
      <c r="AM161" s="80"/>
      <c r="AN161" s="80"/>
      <c r="AO161" s="80"/>
      <c r="AP161" s="80"/>
      <c r="AQ161" s="80"/>
      <c r="AR161" s="80"/>
      <c r="AS161" s="80"/>
      <c r="AT161" s="80"/>
      <c r="AU161" s="80"/>
      <c r="AV161" s="80"/>
      <c r="AW161" s="80"/>
      <c r="AX161" s="80"/>
      <c r="AY161" s="80"/>
      <c r="AZ161" s="80"/>
      <c r="BA161" s="80"/>
      <c r="BB161" s="80"/>
      <c r="BC161" s="80"/>
      <c r="BD161" s="80"/>
      <c r="BE161" s="80"/>
      <c r="BF161" s="80"/>
      <c r="BG161" s="80"/>
      <c r="BH161" s="80"/>
      <c r="BI161" s="80"/>
      <c r="BJ161" s="80"/>
      <c r="BK161" s="80"/>
      <c r="BL161" s="80"/>
      <c r="BM161" s="80"/>
      <c r="BN161" s="80"/>
      <c r="BO161" s="80"/>
      <c r="BP161" s="80"/>
      <c r="BQ161" s="80"/>
      <c r="BR161" s="80"/>
      <c r="BS161" s="80"/>
      <c r="BT161" s="80"/>
      <c r="BU161" s="80"/>
      <c r="BV161" s="80"/>
      <c r="BW161" s="80"/>
      <c r="BX161" s="80"/>
      <c r="BY161" s="80"/>
      <c r="BZ161" s="80"/>
      <c r="CA161" s="80"/>
      <c r="CB161" s="80"/>
      <c r="CC161" s="80"/>
      <c r="CD161" s="80"/>
      <c r="CE161" s="80"/>
      <c r="CF161" s="80"/>
      <c r="CG161" s="80"/>
      <c r="CH161" s="80"/>
      <c r="CI161" s="80"/>
      <c r="CJ161" s="80"/>
      <c r="CK161" s="80"/>
      <c r="CL161" s="80"/>
      <c r="CM161" s="80"/>
      <c r="CN161" s="80"/>
      <c r="CO161" s="80"/>
      <c r="CP161" s="80"/>
      <c r="CQ161" s="80"/>
      <c r="CR161" s="80"/>
      <c r="CS161" s="80"/>
      <c r="CT161" s="80"/>
      <c r="CU161" s="80"/>
      <c r="CV161" s="80"/>
      <c r="CW161" s="80"/>
      <c r="CX161" s="80"/>
      <c r="CY161" s="80"/>
      <c r="CZ161" s="80"/>
      <c r="DA161" s="80"/>
      <c r="DB161" s="80"/>
      <c r="DC161" s="80"/>
    </row>
    <row r="162" customFormat="false" ht="12.75" hidden="false" customHeight="false" outlineLevel="0" collapsed="false"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  <c r="AJ162" s="80"/>
      <c r="AK162" s="80"/>
      <c r="AL162" s="80"/>
      <c r="AM162" s="80"/>
      <c r="AN162" s="80"/>
      <c r="AO162" s="80"/>
      <c r="AP162" s="80"/>
      <c r="AQ162" s="80"/>
      <c r="AR162" s="80"/>
      <c r="AS162" s="80"/>
      <c r="AT162" s="80"/>
      <c r="AU162" s="80"/>
      <c r="AV162" s="80"/>
      <c r="AW162" s="80"/>
      <c r="AX162" s="80"/>
      <c r="AY162" s="80"/>
      <c r="AZ162" s="80"/>
      <c r="BA162" s="80"/>
      <c r="BB162" s="80"/>
      <c r="BC162" s="80"/>
      <c r="BD162" s="80"/>
      <c r="BE162" s="80"/>
      <c r="BF162" s="80"/>
      <c r="BG162" s="80"/>
      <c r="BH162" s="80"/>
      <c r="BI162" s="80"/>
      <c r="BJ162" s="80"/>
      <c r="BK162" s="80"/>
      <c r="BL162" s="80"/>
      <c r="BM162" s="80"/>
      <c r="BN162" s="80"/>
      <c r="BO162" s="80"/>
      <c r="BP162" s="80"/>
      <c r="BQ162" s="80"/>
      <c r="BR162" s="80"/>
      <c r="BS162" s="80"/>
      <c r="BT162" s="80"/>
      <c r="BU162" s="80"/>
      <c r="BV162" s="80"/>
      <c r="BW162" s="80"/>
      <c r="BX162" s="80"/>
      <c r="BY162" s="80"/>
      <c r="BZ162" s="80"/>
      <c r="CA162" s="80"/>
      <c r="CB162" s="80"/>
      <c r="CC162" s="80"/>
      <c r="CD162" s="80"/>
      <c r="CE162" s="80"/>
      <c r="CF162" s="80"/>
      <c r="CG162" s="80"/>
      <c r="CH162" s="80"/>
      <c r="CI162" s="80"/>
      <c r="CJ162" s="80"/>
      <c r="CK162" s="80"/>
      <c r="CL162" s="80"/>
      <c r="CM162" s="80"/>
      <c r="CN162" s="80"/>
      <c r="CO162" s="80"/>
      <c r="CP162" s="80"/>
      <c r="CQ162" s="80"/>
      <c r="CR162" s="80"/>
      <c r="CS162" s="80"/>
      <c r="CT162" s="80"/>
      <c r="CU162" s="80"/>
      <c r="CV162" s="80"/>
      <c r="CW162" s="80"/>
      <c r="CX162" s="80"/>
      <c r="CY162" s="80"/>
      <c r="CZ162" s="80"/>
      <c r="DA162" s="80"/>
      <c r="DB162" s="80"/>
      <c r="DC162" s="80"/>
    </row>
    <row r="163" customFormat="false" ht="12.75" hidden="false" customHeight="false" outlineLevel="0" collapsed="false"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  <c r="AJ163" s="80"/>
      <c r="AK163" s="80"/>
      <c r="AL163" s="80"/>
      <c r="AM163" s="80"/>
      <c r="AN163" s="80"/>
      <c r="AO163" s="80"/>
      <c r="AP163" s="80"/>
      <c r="AQ163" s="80"/>
      <c r="AR163" s="80"/>
      <c r="AS163" s="80"/>
      <c r="AT163" s="80"/>
      <c r="AU163" s="80"/>
      <c r="AV163" s="80"/>
      <c r="AW163" s="80"/>
      <c r="AX163" s="80"/>
      <c r="AY163" s="80"/>
      <c r="AZ163" s="80"/>
      <c r="BA163" s="80"/>
      <c r="BB163" s="80"/>
      <c r="BC163" s="80"/>
      <c r="BD163" s="80"/>
      <c r="BE163" s="80"/>
      <c r="BF163" s="80"/>
      <c r="BG163" s="80"/>
      <c r="BH163" s="80"/>
      <c r="BI163" s="80"/>
      <c r="BJ163" s="80"/>
      <c r="BK163" s="80"/>
      <c r="BL163" s="80"/>
      <c r="BM163" s="80"/>
      <c r="BN163" s="80"/>
      <c r="BO163" s="80"/>
      <c r="BP163" s="80"/>
      <c r="BQ163" s="80"/>
      <c r="BR163" s="80"/>
      <c r="BS163" s="80"/>
      <c r="BT163" s="80"/>
      <c r="BU163" s="80"/>
      <c r="BV163" s="80"/>
      <c r="BW163" s="80"/>
      <c r="BX163" s="80"/>
      <c r="BY163" s="80"/>
      <c r="BZ163" s="80"/>
      <c r="CA163" s="80"/>
      <c r="CB163" s="80"/>
      <c r="CC163" s="80"/>
      <c r="CD163" s="80"/>
      <c r="CE163" s="80"/>
      <c r="CF163" s="80"/>
      <c r="CG163" s="80"/>
      <c r="CH163" s="80"/>
      <c r="CI163" s="80"/>
      <c r="CJ163" s="80"/>
      <c r="CK163" s="80"/>
      <c r="CL163" s="80"/>
      <c r="CM163" s="80"/>
      <c r="CN163" s="80"/>
      <c r="CO163" s="80"/>
      <c r="CP163" s="80"/>
      <c r="CQ163" s="80"/>
      <c r="CR163" s="80"/>
      <c r="CS163" s="80"/>
      <c r="CT163" s="80"/>
      <c r="CU163" s="80"/>
      <c r="CV163" s="80"/>
      <c r="CW163" s="80"/>
      <c r="CX163" s="80"/>
      <c r="CY163" s="80"/>
      <c r="CZ163" s="80"/>
      <c r="DA163" s="80"/>
      <c r="DB163" s="80"/>
      <c r="DC163" s="80"/>
    </row>
    <row r="164" customFormat="false" ht="12.75" hidden="false" customHeight="false" outlineLevel="0" collapsed="false"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  <c r="AJ164" s="80"/>
      <c r="AK164" s="80"/>
      <c r="AL164" s="80"/>
      <c r="AM164" s="80"/>
      <c r="AN164" s="80"/>
      <c r="AO164" s="80"/>
      <c r="AP164" s="80"/>
      <c r="AQ164" s="80"/>
      <c r="AR164" s="80"/>
      <c r="AS164" s="80"/>
      <c r="AT164" s="80"/>
      <c r="AU164" s="80"/>
      <c r="AV164" s="80"/>
      <c r="AW164" s="80"/>
      <c r="AX164" s="80"/>
      <c r="AY164" s="80"/>
      <c r="AZ164" s="80"/>
      <c r="BA164" s="80"/>
      <c r="BB164" s="80"/>
      <c r="BC164" s="80"/>
      <c r="BD164" s="80"/>
      <c r="BE164" s="80"/>
      <c r="BF164" s="80"/>
      <c r="BG164" s="80"/>
      <c r="BH164" s="80"/>
      <c r="BI164" s="80"/>
      <c r="BJ164" s="80"/>
      <c r="BK164" s="80"/>
      <c r="BL164" s="80"/>
      <c r="BM164" s="80"/>
      <c r="BN164" s="80"/>
      <c r="BO164" s="80"/>
      <c r="BP164" s="80"/>
      <c r="BQ164" s="80"/>
      <c r="BR164" s="80"/>
      <c r="BS164" s="80"/>
      <c r="BT164" s="80"/>
      <c r="BU164" s="80"/>
      <c r="BV164" s="80"/>
      <c r="BW164" s="80"/>
      <c r="BX164" s="80"/>
      <c r="BY164" s="80"/>
      <c r="BZ164" s="80"/>
      <c r="CA164" s="80"/>
      <c r="CB164" s="80"/>
      <c r="CC164" s="80"/>
      <c r="CD164" s="80"/>
      <c r="CE164" s="80"/>
      <c r="CF164" s="80"/>
      <c r="CG164" s="80"/>
      <c r="CH164" s="80"/>
      <c r="CI164" s="80"/>
      <c r="CJ164" s="80"/>
      <c r="CK164" s="80"/>
      <c r="CL164" s="80"/>
      <c r="CM164" s="80"/>
      <c r="CN164" s="80"/>
      <c r="CO164" s="80"/>
      <c r="CP164" s="80"/>
      <c r="CQ164" s="80"/>
      <c r="CR164" s="80"/>
      <c r="CS164" s="80"/>
      <c r="CT164" s="80"/>
      <c r="CU164" s="80"/>
      <c r="CV164" s="80"/>
      <c r="CW164" s="80"/>
      <c r="CX164" s="80"/>
      <c r="CY164" s="80"/>
      <c r="CZ164" s="80"/>
      <c r="DA164" s="80"/>
      <c r="DB164" s="80"/>
      <c r="DC164" s="80"/>
    </row>
    <row r="165" customFormat="false" ht="12.75" hidden="false" customHeight="false" outlineLevel="0" collapsed="false"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  <c r="AJ165" s="80"/>
      <c r="AK165" s="80"/>
      <c r="AL165" s="80"/>
      <c r="AM165" s="80"/>
      <c r="AN165" s="80"/>
      <c r="AO165" s="80"/>
      <c r="AP165" s="80"/>
      <c r="AQ165" s="80"/>
      <c r="AR165" s="80"/>
      <c r="AS165" s="80"/>
      <c r="AT165" s="80"/>
      <c r="AU165" s="80"/>
      <c r="AV165" s="80"/>
      <c r="AW165" s="80"/>
      <c r="AX165" s="80"/>
      <c r="AY165" s="80"/>
      <c r="AZ165" s="80"/>
      <c r="BA165" s="80"/>
      <c r="BB165" s="80"/>
      <c r="BC165" s="80"/>
      <c r="BD165" s="80"/>
      <c r="BE165" s="80"/>
      <c r="BF165" s="80"/>
      <c r="BG165" s="80"/>
      <c r="BH165" s="80"/>
      <c r="BI165" s="80"/>
      <c r="BJ165" s="80"/>
      <c r="BK165" s="80"/>
      <c r="BL165" s="80"/>
      <c r="BM165" s="80"/>
      <c r="BN165" s="80"/>
      <c r="BO165" s="80"/>
      <c r="BP165" s="80"/>
      <c r="BQ165" s="80"/>
      <c r="BR165" s="80"/>
      <c r="BS165" s="80"/>
      <c r="BT165" s="80"/>
      <c r="BU165" s="80"/>
      <c r="BV165" s="80"/>
      <c r="BW165" s="80"/>
      <c r="BX165" s="80"/>
      <c r="BY165" s="80"/>
      <c r="BZ165" s="80"/>
      <c r="CA165" s="80"/>
      <c r="CB165" s="80"/>
      <c r="CC165" s="80"/>
      <c r="CD165" s="80"/>
      <c r="CE165" s="80"/>
      <c r="CF165" s="80"/>
      <c r="CG165" s="80"/>
      <c r="CH165" s="80"/>
      <c r="CI165" s="80"/>
      <c r="CJ165" s="80"/>
      <c r="CK165" s="80"/>
      <c r="CL165" s="80"/>
      <c r="CM165" s="80"/>
      <c r="CN165" s="80"/>
      <c r="CO165" s="80"/>
      <c r="CP165" s="80"/>
      <c r="CQ165" s="80"/>
      <c r="CR165" s="80"/>
      <c r="CS165" s="80"/>
      <c r="CT165" s="80"/>
      <c r="CU165" s="80"/>
      <c r="CV165" s="80"/>
      <c r="CW165" s="80"/>
      <c r="CX165" s="80"/>
      <c r="CY165" s="80"/>
      <c r="CZ165" s="80"/>
      <c r="DA165" s="80"/>
      <c r="DB165" s="80"/>
      <c r="DC165" s="80"/>
    </row>
    <row r="166" customFormat="false" ht="12.75" hidden="false" customHeight="false" outlineLevel="0" collapsed="false"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  <c r="AJ166" s="80"/>
      <c r="AK166" s="80"/>
      <c r="AL166" s="80"/>
      <c r="AM166" s="80"/>
      <c r="AN166" s="80"/>
      <c r="AO166" s="80"/>
      <c r="AP166" s="80"/>
      <c r="AQ166" s="80"/>
      <c r="AR166" s="80"/>
      <c r="AS166" s="80"/>
      <c r="AT166" s="80"/>
      <c r="AU166" s="80"/>
      <c r="AV166" s="80"/>
      <c r="AW166" s="80"/>
      <c r="AX166" s="80"/>
      <c r="AY166" s="80"/>
      <c r="AZ166" s="80"/>
      <c r="BA166" s="80"/>
      <c r="BB166" s="80"/>
      <c r="BC166" s="80"/>
      <c r="BD166" s="80"/>
      <c r="BE166" s="80"/>
      <c r="BF166" s="80"/>
      <c r="BG166" s="80"/>
      <c r="BH166" s="80"/>
      <c r="BI166" s="80"/>
      <c r="BJ166" s="80"/>
      <c r="BK166" s="80"/>
      <c r="BL166" s="80"/>
      <c r="BM166" s="80"/>
      <c r="BN166" s="80"/>
      <c r="BO166" s="80"/>
      <c r="BP166" s="80"/>
      <c r="BQ166" s="80"/>
      <c r="BR166" s="80"/>
      <c r="BS166" s="80"/>
      <c r="BT166" s="80"/>
      <c r="BU166" s="80"/>
      <c r="BV166" s="80"/>
      <c r="BW166" s="80"/>
      <c r="BX166" s="80"/>
      <c r="BY166" s="80"/>
      <c r="BZ166" s="80"/>
      <c r="CA166" s="80"/>
      <c r="CB166" s="80"/>
      <c r="CC166" s="80"/>
      <c r="CD166" s="80"/>
      <c r="CE166" s="80"/>
      <c r="CF166" s="80"/>
      <c r="CG166" s="80"/>
      <c r="CH166" s="80"/>
      <c r="CI166" s="80"/>
      <c r="CJ166" s="80"/>
      <c r="CK166" s="80"/>
      <c r="CL166" s="80"/>
      <c r="CM166" s="80"/>
      <c r="CN166" s="80"/>
      <c r="CO166" s="80"/>
      <c r="CP166" s="80"/>
      <c r="CQ166" s="80"/>
      <c r="CR166" s="80"/>
      <c r="CS166" s="80"/>
      <c r="CT166" s="80"/>
      <c r="CU166" s="80"/>
      <c r="CV166" s="80"/>
      <c r="CW166" s="80"/>
      <c r="CX166" s="80"/>
      <c r="CY166" s="80"/>
      <c r="CZ166" s="80"/>
      <c r="DA166" s="80"/>
      <c r="DB166" s="80"/>
      <c r="DC166" s="80"/>
    </row>
    <row r="167" customFormat="false" ht="12.75" hidden="false" customHeight="false" outlineLevel="0" collapsed="false"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  <c r="AJ167" s="80"/>
      <c r="AK167" s="80"/>
      <c r="AL167" s="80"/>
      <c r="AM167" s="80"/>
      <c r="AN167" s="80"/>
      <c r="AO167" s="80"/>
      <c r="AP167" s="80"/>
      <c r="AQ167" s="80"/>
      <c r="AR167" s="80"/>
      <c r="AS167" s="80"/>
      <c r="AT167" s="80"/>
      <c r="AU167" s="80"/>
      <c r="AV167" s="80"/>
      <c r="AW167" s="80"/>
      <c r="AX167" s="80"/>
      <c r="AY167" s="80"/>
      <c r="AZ167" s="80"/>
      <c r="BA167" s="80"/>
      <c r="BB167" s="80"/>
      <c r="BC167" s="80"/>
      <c r="BD167" s="80"/>
      <c r="BE167" s="80"/>
      <c r="BF167" s="80"/>
      <c r="BG167" s="80"/>
      <c r="BH167" s="80"/>
      <c r="BI167" s="80"/>
      <c r="BJ167" s="80"/>
      <c r="BK167" s="80"/>
      <c r="BL167" s="80"/>
      <c r="BM167" s="80"/>
      <c r="BN167" s="80"/>
      <c r="BO167" s="80"/>
      <c r="BP167" s="80"/>
      <c r="BQ167" s="80"/>
      <c r="BR167" s="80"/>
      <c r="BS167" s="80"/>
      <c r="BT167" s="80"/>
      <c r="BU167" s="80"/>
      <c r="BV167" s="80"/>
      <c r="BW167" s="80"/>
      <c r="BX167" s="80"/>
      <c r="BY167" s="80"/>
      <c r="BZ167" s="80"/>
      <c r="CA167" s="80"/>
      <c r="CB167" s="80"/>
      <c r="CC167" s="80"/>
      <c r="CD167" s="80"/>
      <c r="CE167" s="80"/>
      <c r="CF167" s="80"/>
      <c r="CG167" s="80"/>
      <c r="CH167" s="80"/>
      <c r="CI167" s="80"/>
      <c r="CJ167" s="80"/>
      <c r="CK167" s="80"/>
      <c r="CL167" s="80"/>
      <c r="CM167" s="80"/>
      <c r="CN167" s="80"/>
      <c r="CO167" s="80"/>
      <c r="CP167" s="80"/>
      <c r="CQ167" s="80"/>
      <c r="CR167" s="80"/>
      <c r="CS167" s="80"/>
      <c r="CT167" s="80"/>
      <c r="CU167" s="80"/>
      <c r="CV167" s="80"/>
      <c r="CW167" s="80"/>
      <c r="CX167" s="80"/>
      <c r="CY167" s="80"/>
      <c r="CZ167" s="80"/>
      <c r="DA167" s="80"/>
      <c r="DB167" s="80"/>
      <c r="DC167" s="80"/>
    </row>
    <row r="168" customFormat="false" ht="12.75" hidden="false" customHeight="false" outlineLevel="0" collapsed="false"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  <c r="AJ168" s="80"/>
      <c r="AK168" s="80"/>
      <c r="AL168" s="80"/>
      <c r="AM168" s="80"/>
      <c r="AN168" s="80"/>
      <c r="AO168" s="80"/>
      <c r="AP168" s="80"/>
      <c r="AQ168" s="80"/>
      <c r="AR168" s="80"/>
      <c r="AS168" s="80"/>
      <c r="AT168" s="80"/>
      <c r="AU168" s="80"/>
      <c r="AV168" s="80"/>
      <c r="AW168" s="80"/>
      <c r="AX168" s="80"/>
      <c r="AY168" s="80"/>
      <c r="AZ168" s="80"/>
      <c r="BA168" s="80"/>
      <c r="BB168" s="80"/>
      <c r="BC168" s="80"/>
      <c r="BD168" s="80"/>
      <c r="BE168" s="80"/>
      <c r="BF168" s="80"/>
      <c r="BG168" s="80"/>
      <c r="BH168" s="80"/>
      <c r="BI168" s="80"/>
      <c r="BJ168" s="80"/>
      <c r="BK168" s="80"/>
      <c r="BL168" s="80"/>
      <c r="BM168" s="80"/>
      <c r="BN168" s="80"/>
      <c r="BO168" s="80"/>
      <c r="BP168" s="80"/>
      <c r="BQ168" s="80"/>
      <c r="BR168" s="80"/>
      <c r="BS168" s="80"/>
      <c r="BT168" s="80"/>
      <c r="BU168" s="80"/>
      <c r="BV168" s="80"/>
      <c r="BW168" s="80"/>
      <c r="BX168" s="80"/>
      <c r="BY168" s="80"/>
      <c r="BZ168" s="80"/>
      <c r="CA168" s="80"/>
      <c r="CB168" s="80"/>
      <c r="CC168" s="80"/>
      <c r="CD168" s="80"/>
      <c r="CE168" s="80"/>
      <c r="CF168" s="80"/>
      <c r="CG168" s="80"/>
      <c r="CH168" s="80"/>
      <c r="CI168" s="80"/>
      <c r="CJ168" s="80"/>
      <c r="CK168" s="80"/>
      <c r="CL168" s="80"/>
      <c r="CM168" s="80"/>
      <c r="CN168" s="80"/>
      <c r="CO168" s="80"/>
      <c r="CP168" s="80"/>
      <c r="CQ168" s="80"/>
      <c r="CR168" s="80"/>
      <c r="CS168" s="80"/>
      <c r="CT168" s="80"/>
      <c r="CU168" s="80"/>
      <c r="CV168" s="80"/>
      <c r="CW168" s="80"/>
      <c r="CX168" s="80"/>
      <c r="CY168" s="80"/>
      <c r="CZ168" s="80"/>
      <c r="DA168" s="80"/>
      <c r="DB168" s="80"/>
      <c r="DC168" s="80"/>
    </row>
    <row r="169" customFormat="false" ht="12.75" hidden="false" customHeight="false" outlineLevel="0" collapsed="false"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  <c r="AN169" s="80"/>
      <c r="AO169" s="80"/>
      <c r="AP169" s="80"/>
      <c r="AQ169" s="80"/>
      <c r="AR169" s="80"/>
      <c r="AS169" s="80"/>
      <c r="AT169" s="80"/>
      <c r="AU169" s="80"/>
      <c r="AV169" s="80"/>
      <c r="AW169" s="80"/>
      <c r="AX169" s="80"/>
      <c r="AY169" s="80"/>
      <c r="AZ169" s="80"/>
      <c r="BA169" s="80"/>
      <c r="BB169" s="80"/>
      <c r="BC169" s="80"/>
      <c r="BD169" s="80"/>
      <c r="BE169" s="80"/>
      <c r="BF169" s="80"/>
      <c r="BG169" s="80"/>
      <c r="BH169" s="80"/>
      <c r="BI169" s="80"/>
      <c r="BJ169" s="80"/>
      <c r="BK169" s="80"/>
      <c r="BL169" s="80"/>
      <c r="BM169" s="80"/>
      <c r="BN169" s="80"/>
      <c r="BO169" s="80"/>
      <c r="BP169" s="80"/>
      <c r="BQ169" s="80"/>
      <c r="BR169" s="80"/>
      <c r="BS169" s="80"/>
      <c r="BT169" s="80"/>
      <c r="BU169" s="80"/>
      <c r="BV169" s="80"/>
      <c r="BW169" s="80"/>
      <c r="BX169" s="80"/>
      <c r="BY169" s="80"/>
      <c r="BZ169" s="80"/>
      <c r="CA169" s="80"/>
      <c r="CB169" s="80"/>
      <c r="CC169" s="80"/>
      <c r="CD169" s="80"/>
      <c r="CE169" s="80"/>
      <c r="CF169" s="80"/>
      <c r="CG169" s="80"/>
      <c r="CH169" s="80"/>
      <c r="CI169" s="80"/>
      <c r="CJ169" s="80"/>
      <c r="CK169" s="80"/>
      <c r="CL169" s="80"/>
      <c r="CM169" s="80"/>
      <c r="CN169" s="80"/>
      <c r="CO169" s="80"/>
      <c r="CP169" s="80"/>
      <c r="CQ169" s="80"/>
      <c r="CR169" s="80"/>
      <c r="CS169" s="80"/>
      <c r="CT169" s="80"/>
      <c r="CU169" s="80"/>
      <c r="CV169" s="80"/>
      <c r="CW169" s="80"/>
      <c r="CX169" s="80"/>
      <c r="CY169" s="80"/>
      <c r="CZ169" s="80"/>
      <c r="DA169" s="80"/>
      <c r="DB169" s="80"/>
      <c r="DC169" s="80"/>
    </row>
    <row r="170" customFormat="false" ht="12.75" hidden="false" customHeight="false" outlineLevel="0" collapsed="false"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  <c r="AK170" s="80"/>
      <c r="AL170" s="80"/>
      <c r="AM170" s="80"/>
      <c r="AN170" s="80"/>
      <c r="AO170" s="80"/>
      <c r="AP170" s="80"/>
      <c r="AQ170" s="80"/>
      <c r="AR170" s="80"/>
      <c r="AS170" s="80"/>
      <c r="AT170" s="80"/>
      <c r="AU170" s="80"/>
      <c r="AV170" s="80"/>
      <c r="AW170" s="80"/>
      <c r="AX170" s="80"/>
      <c r="AY170" s="80"/>
      <c r="AZ170" s="80"/>
      <c r="BA170" s="80"/>
      <c r="BB170" s="80"/>
      <c r="BC170" s="80"/>
      <c r="BD170" s="80"/>
      <c r="BE170" s="80"/>
      <c r="BF170" s="80"/>
      <c r="BG170" s="80"/>
      <c r="BH170" s="80"/>
      <c r="BI170" s="80"/>
      <c r="BJ170" s="80"/>
      <c r="BK170" s="80"/>
      <c r="BL170" s="80"/>
      <c r="BM170" s="80"/>
      <c r="BN170" s="80"/>
      <c r="BO170" s="80"/>
      <c r="BP170" s="80"/>
      <c r="BQ170" s="80"/>
      <c r="BR170" s="80"/>
      <c r="BS170" s="80"/>
      <c r="BT170" s="80"/>
      <c r="BU170" s="80"/>
      <c r="BV170" s="80"/>
      <c r="BW170" s="80"/>
      <c r="BX170" s="80"/>
      <c r="BY170" s="80"/>
      <c r="BZ170" s="80"/>
      <c r="CA170" s="80"/>
      <c r="CB170" s="80"/>
      <c r="CC170" s="80"/>
      <c r="CD170" s="80"/>
      <c r="CE170" s="80"/>
      <c r="CF170" s="80"/>
      <c r="CG170" s="80"/>
      <c r="CH170" s="80"/>
      <c r="CI170" s="80"/>
      <c r="CJ170" s="80"/>
      <c r="CK170" s="80"/>
      <c r="CL170" s="80"/>
      <c r="CM170" s="80"/>
      <c r="CN170" s="80"/>
      <c r="CO170" s="80"/>
      <c r="CP170" s="80"/>
      <c r="CQ170" s="80"/>
      <c r="CR170" s="80"/>
      <c r="CS170" s="80"/>
      <c r="CT170" s="80"/>
      <c r="CU170" s="80"/>
      <c r="CV170" s="80"/>
      <c r="CW170" s="80"/>
      <c r="CX170" s="80"/>
      <c r="CY170" s="80"/>
      <c r="CZ170" s="80"/>
      <c r="DA170" s="80"/>
      <c r="DB170" s="80"/>
      <c r="DC170" s="80"/>
    </row>
    <row r="171" customFormat="false" ht="12.75" hidden="false" customHeight="false" outlineLevel="0" collapsed="false"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0"/>
      <c r="AL171" s="80"/>
      <c r="AM171" s="80"/>
      <c r="AN171" s="80"/>
      <c r="AO171" s="80"/>
      <c r="AP171" s="80"/>
      <c r="AQ171" s="80"/>
      <c r="AR171" s="80"/>
      <c r="AS171" s="80"/>
      <c r="AT171" s="80"/>
      <c r="AU171" s="80"/>
      <c r="AV171" s="80"/>
      <c r="AW171" s="80"/>
      <c r="AX171" s="80"/>
      <c r="AY171" s="80"/>
      <c r="AZ171" s="80"/>
      <c r="BA171" s="80"/>
      <c r="BB171" s="80"/>
      <c r="BC171" s="80"/>
      <c r="BD171" s="80"/>
      <c r="BE171" s="80"/>
      <c r="BF171" s="80"/>
      <c r="BG171" s="80"/>
      <c r="BH171" s="80"/>
      <c r="BI171" s="80"/>
      <c r="BJ171" s="80"/>
      <c r="BK171" s="80"/>
      <c r="BL171" s="80"/>
      <c r="BM171" s="80"/>
      <c r="BN171" s="80"/>
      <c r="BO171" s="80"/>
      <c r="BP171" s="80"/>
      <c r="BQ171" s="80"/>
      <c r="BR171" s="80"/>
      <c r="BS171" s="80"/>
      <c r="BT171" s="80"/>
      <c r="BU171" s="80"/>
      <c r="BV171" s="80"/>
      <c r="BW171" s="80"/>
      <c r="BX171" s="80"/>
      <c r="BY171" s="80"/>
      <c r="BZ171" s="80"/>
      <c r="CA171" s="80"/>
      <c r="CB171" s="80"/>
      <c r="CC171" s="80"/>
      <c r="CD171" s="80"/>
      <c r="CE171" s="80"/>
      <c r="CF171" s="80"/>
      <c r="CG171" s="80"/>
      <c r="CH171" s="80"/>
      <c r="CI171" s="80"/>
      <c r="CJ171" s="80"/>
      <c r="CK171" s="80"/>
      <c r="CL171" s="80"/>
      <c r="CM171" s="80"/>
      <c r="CN171" s="80"/>
      <c r="CO171" s="80"/>
      <c r="CP171" s="80"/>
      <c r="CQ171" s="80"/>
      <c r="CR171" s="80"/>
      <c r="CS171" s="80"/>
      <c r="CT171" s="80"/>
      <c r="CU171" s="80"/>
      <c r="CV171" s="80"/>
      <c r="CW171" s="80"/>
      <c r="CX171" s="80"/>
      <c r="CY171" s="80"/>
      <c r="CZ171" s="80"/>
      <c r="DA171" s="80"/>
      <c r="DB171" s="80"/>
      <c r="DC171" s="80"/>
    </row>
    <row r="172" customFormat="false" ht="12.75" hidden="false" customHeight="false" outlineLevel="0" collapsed="false"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80"/>
      <c r="AL172" s="80"/>
      <c r="AM172" s="80"/>
      <c r="AN172" s="80"/>
      <c r="AO172" s="80"/>
      <c r="AP172" s="80"/>
      <c r="AQ172" s="80"/>
      <c r="AR172" s="80"/>
      <c r="AS172" s="80"/>
      <c r="AT172" s="80"/>
      <c r="AU172" s="80"/>
      <c r="AV172" s="80"/>
      <c r="AW172" s="80"/>
      <c r="AX172" s="80"/>
      <c r="AY172" s="80"/>
      <c r="AZ172" s="80"/>
      <c r="BA172" s="80"/>
      <c r="BB172" s="80"/>
      <c r="BC172" s="80"/>
      <c r="BD172" s="80"/>
      <c r="BE172" s="80"/>
      <c r="BF172" s="80"/>
      <c r="BG172" s="80"/>
      <c r="BH172" s="80"/>
      <c r="BI172" s="80"/>
      <c r="BJ172" s="80"/>
      <c r="BK172" s="80"/>
      <c r="BL172" s="80"/>
      <c r="BM172" s="80"/>
      <c r="BN172" s="80"/>
      <c r="BO172" s="80"/>
      <c r="BP172" s="80"/>
      <c r="BQ172" s="80"/>
      <c r="BR172" s="80"/>
      <c r="BS172" s="80"/>
      <c r="BT172" s="80"/>
      <c r="BU172" s="80"/>
      <c r="BV172" s="80"/>
      <c r="BW172" s="80"/>
      <c r="BX172" s="80"/>
      <c r="BY172" s="80"/>
      <c r="BZ172" s="80"/>
      <c r="CA172" s="80"/>
      <c r="CB172" s="80"/>
      <c r="CC172" s="80"/>
      <c r="CD172" s="80"/>
      <c r="CE172" s="80"/>
      <c r="CF172" s="80"/>
      <c r="CG172" s="80"/>
      <c r="CH172" s="80"/>
      <c r="CI172" s="80"/>
      <c r="CJ172" s="80"/>
      <c r="CK172" s="80"/>
      <c r="CL172" s="80"/>
      <c r="CM172" s="80"/>
      <c r="CN172" s="80"/>
      <c r="CO172" s="80"/>
      <c r="CP172" s="80"/>
      <c r="CQ172" s="80"/>
      <c r="CR172" s="80"/>
      <c r="CS172" s="80"/>
      <c r="CT172" s="80"/>
      <c r="CU172" s="80"/>
      <c r="CV172" s="80"/>
      <c r="CW172" s="80"/>
      <c r="CX172" s="80"/>
      <c r="CY172" s="80"/>
      <c r="CZ172" s="80"/>
      <c r="DA172" s="80"/>
      <c r="DB172" s="80"/>
      <c r="DC172" s="80"/>
    </row>
    <row r="173" customFormat="false" ht="12.75" hidden="false" customHeight="false" outlineLevel="0" collapsed="false"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80"/>
      <c r="AK173" s="80"/>
      <c r="AL173" s="80"/>
      <c r="AM173" s="80"/>
      <c r="AN173" s="80"/>
      <c r="AO173" s="80"/>
      <c r="AP173" s="80"/>
      <c r="AQ173" s="80"/>
      <c r="AR173" s="80"/>
      <c r="AS173" s="80"/>
      <c r="AT173" s="80"/>
      <c r="AU173" s="80"/>
      <c r="AV173" s="80"/>
      <c r="AW173" s="80"/>
      <c r="AX173" s="80"/>
      <c r="AY173" s="80"/>
      <c r="AZ173" s="80"/>
      <c r="BA173" s="80"/>
      <c r="BB173" s="80"/>
      <c r="BC173" s="80"/>
      <c r="BD173" s="80"/>
      <c r="BE173" s="80"/>
      <c r="BF173" s="80"/>
      <c r="BG173" s="80"/>
      <c r="BH173" s="80"/>
      <c r="BI173" s="80"/>
      <c r="BJ173" s="80"/>
      <c r="BK173" s="80"/>
      <c r="BL173" s="80"/>
      <c r="BM173" s="80"/>
      <c r="BN173" s="80"/>
      <c r="BO173" s="80"/>
      <c r="BP173" s="80"/>
      <c r="BQ173" s="80"/>
      <c r="BR173" s="80"/>
      <c r="BS173" s="80"/>
      <c r="BT173" s="80"/>
      <c r="BU173" s="80"/>
      <c r="BV173" s="80"/>
      <c r="BW173" s="80"/>
      <c r="BX173" s="80"/>
      <c r="BY173" s="80"/>
      <c r="BZ173" s="80"/>
      <c r="CA173" s="80"/>
      <c r="CB173" s="80"/>
      <c r="CC173" s="80"/>
      <c r="CD173" s="80"/>
      <c r="CE173" s="80"/>
      <c r="CF173" s="80"/>
      <c r="CG173" s="80"/>
      <c r="CH173" s="80"/>
      <c r="CI173" s="80"/>
      <c r="CJ173" s="80"/>
      <c r="CK173" s="80"/>
      <c r="CL173" s="80"/>
      <c r="CM173" s="80"/>
      <c r="CN173" s="80"/>
      <c r="CO173" s="80"/>
      <c r="CP173" s="80"/>
      <c r="CQ173" s="80"/>
      <c r="CR173" s="80"/>
      <c r="CS173" s="80"/>
      <c r="CT173" s="80"/>
      <c r="CU173" s="80"/>
      <c r="CV173" s="80"/>
      <c r="CW173" s="80"/>
      <c r="CX173" s="80"/>
      <c r="CY173" s="80"/>
      <c r="CZ173" s="80"/>
      <c r="DA173" s="80"/>
      <c r="DB173" s="80"/>
      <c r="DC173" s="80"/>
    </row>
    <row r="174" customFormat="false" ht="12.75" hidden="false" customHeight="false" outlineLevel="0" collapsed="false"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80"/>
      <c r="AK174" s="80"/>
      <c r="AL174" s="80"/>
      <c r="AM174" s="80"/>
      <c r="AN174" s="80"/>
      <c r="AO174" s="80"/>
      <c r="AP174" s="80"/>
      <c r="AQ174" s="80"/>
      <c r="AR174" s="80"/>
      <c r="AS174" s="80"/>
      <c r="AT174" s="80"/>
      <c r="AU174" s="80"/>
      <c r="AV174" s="80"/>
      <c r="AW174" s="80"/>
      <c r="AX174" s="80"/>
      <c r="AY174" s="80"/>
      <c r="AZ174" s="80"/>
      <c r="BA174" s="80"/>
      <c r="BB174" s="80"/>
      <c r="BC174" s="80"/>
      <c r="BD174" s="80"/>
      <c r="BE174" s="80"/>
      <c r="BF174" s="80"/>
      <c r="BG174" s="80"/>
      <c r="BH174" s="80"/>
      <c r="BI174" s="80"/>
      <c r="BJ174" s="80"/>
      <c r="BK174" s="80"/>
      <c r="BL174" s="80"/>
      <c r="BM174" s="80"/>
      <c r="BN174" s="80"/>
      <c r="BO174" s="80"/>
      <c r="BP174" s="80"/>
      <c r="BQ174" s="80"/>
      <c r="BR174" s="80"/>
      <c r="BS174" s="80"/>
      <c r="BT174" s="80"/>
      <c r="BU174" s="80"/>
      <c r="BV174" s="80"/>
      <c r="BW174" s="80"/>
      <c r="BX174" s="80"/>
      <c r="BY174" s="80"/>
      <c r="BZ174" s="80"/>
      <c r="CA174" s="80"/>
      <c r="CB174" s="80"/>
      <c r="CC174" s="80"/>
      <c r="CD174" s="80"/>
      <c r="CE174" s="80"/>
      <c r="CF174" s="80"/>
      <c r="CG174" s="80"/>
      <c r="CH174" s="80"/>
      <c r="CI174" s="80"/>
      <c r="CJ174" s="80"/>
      <c r="CK174" s="80"/>
      <c r="CL174" s="80"/>
      <c r="CM174" s="80"/>
      <c r="CN174" s="80"/>
      <c r="CO174" s="80"/>
      <c r="CP174" s="80"/>
      <c r="CQ174" s="80"/>
      <c r="CR174" s="80"/>
      <c r="CS174" s="80"/>
      <c r="CT174" s="80"/>
      <c r="CU174" s="80"/>
      <c r="CV174" s="80"/>
      <c r="CW174" s="80"/>
      <c r="CX174" s="80"/>
      <c r="CY174" s="80"/>
      <c r="CZ174" s="80"/>
      <c r="DA174" s="80"/>
      <c r="DB174" s="80"/>
      <c r="DC174" s="80"/>
    </row>
    <row r="175" customFormat="false" ht="12.75" hidden="false" customHeight="false" outlineLevel="0" collapsed="false"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  <c r="AK175" s="80"/>
      <c r="AL175" s="80"/>
      <c r="AM175" s="80"/>
      <c r="AN175" s="80"/>
      <c r="AO175" s="80"/>
      <c r="AP175" s="80"/>
      <c r="AQ175" s="80"/>
      <c r="AR175" s="80"/>
      <c r="AS175" s="80"/>
      <c r="AT175" s="80"/>
      <c r="AU175" s="80"/>
      <c r="AV175" s="80"/>
      <c r="AW175" s="80"/>
      <c r="AX175" s="80"/>
      <c r="AY175" s="80"/>
      <c r="AZ175" s="80"/>
      <c r="BA175" s="80"/>
      <c r="BB175" s="80"/>
      <c r="BC175" s="80"/>
      <c r="BD175" s="80"/>
      <c r="BE175" s="80"/>
      <c r="BF175" s="80"/>
      <c r="BG175" s="80"/>
      <c r="BH175" s="80"/>
      <c r="BI175" s="80"/>
      <c r="BJ175" s="80"/>
      <c r="BK175" s="80"/>
      <c r="BL175" s="80"/>
      <c r="BM175" s="80"/>
      <c r="BN175" s="80"/>
      <c r="BO175" s="80"/>
      <c r="BP175" s="80"/>
      <c r="BQ175" s="80"/>
      <c r="BR175" s="80"/>
      <c r="BS175" s="80"/>
      <c r="BT175" s="80"/>
      <c r="BU175" s="80"/>
      <c r="BV175" s="80"/>
      <c r="BW175" s="80"/>
      <c r="BX175" s="80"/>
      <c r="BY175" s="80"/>
      <c r="BZ175" s="80"/>
      <c r="CA175" s="80"/>
      <c r="CB175" s="80"/>
      <c r="CC175" s="80"/>
      <c r="CD175" s="80"/>
      <c r="CE175" s="80"/>
      <c r="CF175" s="80"/>
      <c r="CG175" s="80"/>
      <c r="CH175" s="80"/>
      <c r="CI175" s="80"/>
      <c r="CJ175" s="80"/>
      <c r="CK175" s="80"/>
      <c r="CL175" s="80"/>
      <c r="CM175" s="80"/>
      <c r="CN175" s="80"/>
      <c r="CO175" s="80"/>
      <c r="CP175" s="80"/>
      <c r="CQ175" s="80"/>
      <c r="CR175" s="80"/>
      <c r="CS175" s="80"/>
      <c r="CT175" s="80"/>
      <c r="CU175" s="80"/>
      <c r="CV175" s="80"/>
      <c r="CW175" s="80"/>
      <c r="CX175" s="80"/>
      <c r="CY175" s="80"/>
      <c r="CZ175" s="80"/>
      <c r="DA175" s="80"/>
      <c r="DB175" s="80"/>
      <c r="DC175" s="80"/>
    </row>
    <row r="176" customFormat="false" ht="12.75" hidden="false" customHeight="false" outlineLevel="0" collapsed="false"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80"/>
      <c r="AL176" s="80"/>
      <c r="AM176" s="80"/>
      <c r="AN176" s="80"/>
      <c r="AO176" s="80"/>
      <c r="AP176" s="80"/>
      <c r="AQ176" s="80"/>
      <c r="AR176" s="80"/>
      <c r="AS176" s="80"/>
      <c r="AT176" s="80"/>
      <c r="AU176" s="80"/>
      <c r="AV176" s="80"/>
      <c r="AW176" s="80"/>
      <c r="AX176" s="80"/>
      <c r="AY176" s="80"/>
      <c r="AZ176" s="80"/>
      <c r="BA176" s="80"/>
      <c r="BB176" s="80"/>
      <c r="BC176" s="80"/>
      <c r="BD176" s="80"/>
      <c r="BE176" s="80"/>
      <c r="BF176" s="80"/>
      <c r="BG176" s="80"/>
      <c r="BH176" s="80"/>
      <c r="BI176" s="80"/>
      <c r="BJ176" s="80"/>
      <c r="BK176" s="80"/>
      <c r="BL176" s="80"/>
      <c r="BM176" s="80"/>
      <c r="BN176" s="80"/>
      <c r="BO176" s="80"/>
      <c r="BP176" s="80"/>
      <c r="BQ176" s="80"/>
      <c r="BR176" s="80"/>
      <c r="BS176" s="80"/>
      <c r="BT176" s="80"/>
      <c r="BU176" s="80"/>
      <c r="BV176" s="80"/>
      <c r="BW176" s="80"/>
      <c r="BX176" s="80"/>
      <c r="BY176" s="80"/>
      <c r="BZ176" s="80"/>
      <c r="CA176" s="80"/>
      <c r="CB176" s="80"/>
      <c r="CC176" s="80"/>
      <c r="CD176" s="80"/>
      <c r="CE176" s="80"/>
      <c r="CF176" s="80"/>
      <c r="CG176" s="80"/>
      <c r="CH176" s="80"/>
      <c r="CI176" s="80"/>
      <c r="CJ176" s="80"/>
      <c r="CK176" s="80"/>
      <c r="CL176" s="80"/>
      <c r="CM176" s="80"/>
      <c r="CN176" s="80"/>
      <c r="CO176" s="80"/>
      <c r="CP176" s="80"/>
      <c r="CQ176" s="80"/>
      <c r="CR176" s="80"/>
      <c r="CS176" s="80"/>
      <c r="CT176" s="80"/>
      <c r="CU176" s="80"/>
      <c r="CV176" s="80"/>
      <c r="CW176" s="80"/>
      <c r="CX176" s="80"/>
      <c r="CY176" s="80"/>
      <c r="CZ176" s="80"/>
      <c r="DA176" s="80"/>
      <c r="DB176" s="80"/>
      <c r="DC176" s="80"/>
    </row>
    <row r="177" customFormat="false" ht="12.75" hidden="false" customHeight="false" outlineLevel="0" collapsed="false"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80"/>
      <c r="AR177" s="80"/>
      <c r="AS177" s="80"/>
      <c r="AT177" s="80"/>
      <c r="AU177" s="80"/>
      <c r="AV177" s="80"/>
      <c r="AW177" s="80"/>
      <c r="AX177" s="80"/>
      <c r="AY177" s="80"/>
      <c r="AZ177" s="80"/>
      <c r="BA177" s="80"/>
      <c r="BB177" s="80"/>
      <c r="BC177" s="80"/>
      <c r="BD177" s="80"/>
      <c r="BE177" s="80"/>
      <c r="BF177" s="80"/>
      <c r="BG177" s="80"/>
      <c r="BH177" s="80"/>
      <c r="BI177" s="80"/>
      <c r="BJ177" s="80"/>
      <c r="BK177" s="80"/>
      <c r="BL177" s="80"/>
      <c r="BM177" s="80"/>
      <c r="BN177" s="80"/>
      <c r="BO177" s="80"/>
      <c r="BP177" s="80"/>
      <c r="BQ177" s="80"/>
      <c r="BR177" s="80"/>
      <c r="BS177" s="80"/>
      <c r="BT177" s="80"/>
      <c r="BU177" s="80"/>
      <c r="BV177" s="80"/>
      <c r="BW177" s="80"/>
      <c r="BX177" s="80"/>
      <c r="BY177" s="80"/>
      <c r="BZ177" s="80"/>
      <c r="CA177" s="80"/>
      <c r="CB177" s="80"/>
      <c r="CC177" s="80"/>
      <c r="CD177" s="80"/>
      <c r="CE177" s="80"/>
      <c r="CF177" s="80"/>
      <c r="CG177" s="80"/>
      <c r="CH177" s="80"/>
      <c r="CI177" s="80"/>
      <c r="CJ177" s="80"/>
      <c r="CK177" s="80"/>
      <c r="CL177" s="80"/>
      <c r="CM177" s="80"/>
      <c r="CN177" s="80"/>
      <c r="CO177" s="80"/>
      <c r="CP177" s="80"/>
      <c r="CQ177" s="80"/>
      <c r="CR177" s="80"/>
      <c r="CS177" s="80"/>
      <c r="CT177" s="80"/>
      <c r="CU177" s="80"/>
      <c r="CV177" s="80"/>
      <c r="CW177" s="80"/>
      <c r="CX177" s="80"/>
      <c r="CY177" s="80"/>
      <c r="CZ177" s="80"/>
      <c r="DA177" s="80"/>
      <c r="DB177" s="80"/>
      <c r="DC177" s="80"/>
    </row>
    <row r="178" customFormat="false" ht="12.75" hidden="false" customHeight="false" outlineLevel="0" collapsed="false"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  <c r="AN178" s="80"/>
      <c r="AO178" s="80"/>
      <c r="AP178" s="80"/>
      <c r="AQ178" s="80"/>
      <c r="AR178" s="80"/>
      <c r="AS178" s="80"/>
      <c r="AT178" s="80"/>
      <c r="AU178" s="80"/>
      <c r="AV178" s="80"/>
      <c r="AW178" s="80"/>
      <c r="AX178" s="80"/>
      <c r="AY178" s="80"/>
      <c r="AZ178" s="80"/>
      <c r="BA178" s="80"/>
      <c r="BB178" s="80"/>
      <c r="BC178" s="80"/>
      <c r="BD178" s="80"/>
      <c r="BE178" s="80"/>
      <c r="BF178" s="80"/>
      <c r="BG178" s="80"/>
      <c r="BH178" s="80"/>
      <c r="BI178" s="80"/>
      <c r="BJ178" s="80"/>
      <c r="BK178" s="80"/>
      <c r="BL178" s="80"/>
      <c r="BM178" s="80"/>
      <c r="BN178" s="80"/>
      <c r="BO178" s="80"/>
      <c r="BP178" s="80"/>
      <c r="BQ178" s="80"/>
      <c r="BR178" s="80"/>
      <c r="BS178" s="80"/>
      <c r="BT178" s="80"/>
      <c r="BU178" s="80"/>
      <c r="BV178" s="80"/>
      <c r="BW178" s="80"/>
      <c r="BX178" s="80"/>
      <c r="BY178" s="80"/>
      <c r="BZ178" s="80"/>
      <c r="CA178" s="80"/>
      <c r="CB178" s="80"/>
      <c r="CC178" s="80"/>
      <c r="CD178" s="80"/>
      <c r="CE178" s="80"/>
      <c r="CF178" s="80"/>
      <c r="CG178" s="80"/>
      <c r="CH178" s="80"/>
      <c r="CI178" s="80"/>
      <c r="CJ178" s="80"/>
      <c r="CK178" s="80"/>
      <c r="CL178" s="80"/>
      <c r="CM178" s="80"/>
      <c r="CN178" s="80"/>
      <c r="CO178" s="80"/>
      <c r="CP178" s="80"/>
      <c r="CQ178" s="80"/>
      <c r="CR178" s="80"/>
      <c r="CS178" s="80"/>
      <c r="CT178" s="80"/>
      <c r="CU178" s="80"/>
      <c r="CV178" s="80"/>
      <c r="CW178" s="80"/>
      <c r="CX178" s="80"/>
      <c r="CY178" s="80"/>
      <c r="CZ178" s="80"/>
      <c r="DA178" s="80"/>
      <c r="DB178" s="80"/>
      <c r="DC178" s="80"/>
    </row>
    <row r="179" customFormat="false" ht="12.75" hidden="false" customHeight="false" outlineLevel="0" collapsed="false"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  <c r="AJ179" s="80"/>
      <c r="AK179" s="80"/>
      <c r="AL179" s="80"/>
      <c r="AM179" s="80"/>
      <c r="AN179" s="80"/>
      <c r="AO179" s="80"/>
      <c r="AP179" s="80"/>
      <c r="AQ179" s="80"/>
      <c r="AR179" s="80"/>
      <c r="AS179" s="80"/>
      <c r="AT179" s="80"/>
      <c r="AU179" s="80"/>
      <c r="AV179" s="80"/>
      <c r="AW179" s="80"/>
      <c r="AX179" s="80"/>
      <c r="AY179" s="80"/>
      <c r="AZ179" s="80"/>
      <c r="BA179" s="80"/>
      <c r="BB179" s="80"/>
      <c r="BC179" s="80"/>
      <c r="BD179" s="80"/>
      <c r="BE179" s="80"/>
      <c r="BF179" s="80"/>
      <c r="BG179" s="80"/>
      <c r="BH179" s="80"/>
      <c r="BI179" s="80"/>
      <c r="BJ179" s="80"/>
      <c r="BK179" s="80"/>
      <c r="BL179" s="80"/>
      <c r="BM179" s="80"/>
      <c r="BN179" s="80"/>
      <c r="BO179" s="80"/>
      <c r="BP179" s="80"/>
      <c r="BQ179" s="80"/>
      <c r="BR179" s="80"/>
      <c r="BS179" s="80"/>
      <c r="BT179" s="80"/>
      <c r="BU179" s="80"/>
      <c r="BV179" s="80"/>
      <c r="BW179" s="80"/>
      <c r="BX179" s="80"/>
      <c r="BY179" s="80"/>
      <c r="BZ179" s="80"/>
      <c r="CA179" s="80"/>
      <c r="CB179" s="80"/>
      <c r="CC179" s="80"/>
      <c r="CD179" s="80"/>
      <c r="CE179" s="80"/>
      <c r="CF179" s="80"/>
      <c r="CG179" s="80"/>
      <c r="CH179" s="80"/>
      <c r="CI179" s="80"/>
      <c r="CJ179" s="80"/>
      <c r="CK179" s="80"/>
      <c r="CL179" s="80"/>
      <c r="CM179" s="80"/>
      <c r="CN179" s="80"/>
      <c r="CO179" s="80"/>
      <c r="CP179" s="80"/>
      <c r="CQ179" s="80"/>
      <c r="CR179" s="80"/>
      <c r="CS179" s="80"/>
      <c r="CT179" s="80"/>
      <c r="CU179" s="80"/>
      <c r="CV179" s="80"/>
      <c r="CW179" s="80"/>
      <c r="CX179" s="80"/>
      <c r="CY179" s="80"/>
      <c r="CZ179" s="80"/>
      <c r="DA179" s="80"/>
      <c r="DB179" s="80"/>
      <c r="DC179" s="80"/>
    </row>
    <row r="180" customFormat="false" ht="12.75" hidden="false" customHeight="false" outlineLevel="0" collapsed="false"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  <c r="AJ180" s="80"/>
      <c r="AK180" s="80"/>
      <c r="AL180" s="80"/>
      <c r="AM180" s="80"/>
      <c r="AN180" s="80"/>
      <c r="AO180" s="80"/>
      <c r="AP180" s="80"/>
      <c r="AQ180" s="80"/>
      <c r="AR180" s="80"/>
      <c r="AS180" s="80"/>
      <c r="AT180" s="80"/>
      <c r="AU180" s="80"/>
      <c r="AV180" s="80"/>
      <c r="AW180" s="80"/>
      <c r="AX180" s="80"/>
      <c r="AY180" s="80"/>
      <c r="AZ180" s="80"/>
      <c r="BA180" s="80"/>
      <c r="BB180" s="80"/>
      <c r="BC180" s="80"/>
      <c r="BD180" s="80"/>
      <c r="BE180" s="80"/>
      <c r="BF180" s="80"/>
      <c r="BG180" s="80"/>
      <c r="BH180" s="80"/>
      <c r="BI180" s="80"/>
      <c r="BJ180" s="80"/>
      <c r="BK180" s="80"/>
      <c r="BL180" s="80"/>
      <c r="BM180" s="80"/>
      <c r="BN180" s="80"/>
      <c r="BO180" s="80"/>
      <c r="BP180" s="80"/>
      <c r="BQ180" s="80"/>
      <c r="BR180" s="80"/>
      <c r="BS180" s="80"/>
      <c r="BT180" s="80"/>
      <c r="BU180" s="80"/>
      <c r="BV180" s="80"/>
      <c r="BW180" s="80"/>
      <c r="BX180" s="80"/>
      <c r="BY180" s="80"/>
      <c r="BZ180" s="80"/>
      <c r="CA180" s="80"/>
      <c r="CB180" s="80"/>
      <c r="CC180" s="80"/>
      <c r="CD180" s="80"/>
      <c r="CE180" s="80"/>
      <c r="CF180" s="80"/>
      <c r="CG180" s="80"/>
      <c r="CH180" s="80"/>
      <c r="CI180" s="80"/>
      <c r="CJ180" s="80"/>
      <c r="CK180" s="80"/>
      <c r="CL180" s="80"/>
      <c r="CM180" s="80"/>
      <c r="CN180" s="80"/>
      <c r="CO180" s="80"/>
      <c r="CP180" s="80"/>
      <c r="CQ180" s="80"/>
      <c r="CR180" s="80"/>
      <c r="CS180" s="80"/>
      <c r="CT180" s="80"/>
      <c r="CU180" s="80"/>
      <c r="CV180" s="80"/>
      <c r="CW180" s="80"/>
      <c r="CX180" s="80"/>
      <c r="CY180" s="80"/>
      <c r="CZ180" s="80"/>
      <c r="DA180" s="80"/>
      <c r="DB180" s="80"/>
      <c r="DC180" s="80"/>
    </row>
    <row r="181" customFormat="false" ht="12.75" hidden="false" customHeight="false" outlineLevel="0" collapsed="false"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  <c r="AJ181" s="80"/>
      <c r="AK181" s="80"/>
      <c r="AL181" s="80"/>
      <c r="AM181" s="80"/>
      <c r="AN181" s="80"/>
      <c r="AO181" s="80"/>
      <c r="AP181" s="80"/>
      <c r="AQ181" s="80"/>
      <c r="AR181" s="80"/>
      <c r="AS181" s="80"/>
      <c r="AT181" s="80"/>
      <c r="AU181" s="80"/>
      <c r="AV181" s="80"/>
      <c r="AW181" s="80"/>
      <c r="AX181" s="80"/>
      <c r="AY181" s="80"/>
      <c r="AZ181" s="80"/>
      <c r="BA181" s="80"/>
      <c r="BB181" s="80"/>
      <c r="BC181" s="80"/>
      <c r="BD181" s="80"/>
      <c r="BE181" s="80"/>
      <c r="BF181" s="80"/>
      <c r="BG181" s="80"/>
      <c r="BH181" s="80"/>
      <c r="BI181" s="80"/>
      <c r="BJ181" s="80"/>
      <c r="BK181" s="80"/>
      <c r="BL181" s="80"/>
      <c r="BM181" s="80"/>
      <c r="BN181" s="80"/>
      <c r="BO181" s="80"/>
      <c r="BP181" s="80"/>
      <c r="BQ181" s="80"/>
      <c r="BR181" s="80"/>
      <c r="BS181" s="80"/>
      <c r="BT181" s="80"/>
      <c r="BU181" s="80"/>
      <c r="BV181" s="80"/>
      <c r="BW181" s="80"/>
      <c r="BX181" s="80"/>
      <c r="BY181" s="80"/>
      <c r="BZ181" s="80"/>
      <c r="CA181" s="80"/>
      <c r="CB181" s="80"/>
      <c r="CC181" s="80"/>
      <c r="CD181" s="80"/>
      <c r="CE181" s="80"/>
      <c r="CF181" s="80"/>
      <c r="CG181" s="80"/>
      <c r="CH181" s="80"/>
      <c r="CI181" s="80"/>
      <c r="CJ181" s="80"/>
      <c r="CK181" s="80"/>
      <c r="CL181" s="80"/>
      <c r="CM181" s="80"/>
      <c r="CN181" s="80"/>
      <c r="CO181" s="80"/>
      <c r="CP181" s="80"/>
      <c r="CQ181" s="80"/>
      <c r="CR181" s="80"/>
      <c r="CS181" s="80"/>
      <c r="CT181" s="80"/>
      <c r="CU181" s="80"/>
      <c r="CV181" s="80"/>
      <c r="CW181" s="80"/>
      <c r="CX181" s="80"/>
      <c r="CY181" s="80"/>
      <c r="CZ181" s="80"/>
      <c r="DA181" s="80"/>
      <c r="DB181" s="80"/>
      <c r="DC181" s="80"/>
    </row>
    <row r="182" customFormat="false" ht="12.75" hidden="false" customHeight="false" outlineLevel="0" collapsed="false"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  <c r="AJ182" s="80"/>
      <c r="AK182" s="80"/>
      <c r="AL182" s="80"/>
      <c r="AM182" s="80"/>
      <c r="AN182" s="80"/>
      <c r="AO182" s="80"/>
      <c r="AP182" s="80"/>
      <c r="AQ182" s="80"/>
      <c r="AR182" s="80"/>
      <c r="AS182" s="80"/>
      <c r="AT182" s="80"/>
      <c r="AU182" s="80"/>
      <c r="AV182" s="80"/>
      <c r="AW182" s="80"/>
      <c r="AX182" s="80"/>
      <c r="AY182" s="80"/>
      <c r="AZ182" s="80"/>
      <c r="BA182" s="80"/>
      <c r="BB182" s="80"/>
      <c r="BC182" s="80"/>
      <c r="BD182" s="80"/>
      <c r="BE182" s="80"/>
      <c r="BF182" s="80"/>
      <c r="BG182" s="80"/>
      <c r="BH182" s="80"/>
      <c r="BI182" s="80"/>
      <c r="BJ182" s="80"/>
      <c r="BK182" s="80"/>
      <c r="BL182" s="80"/>
      <c r="BM182" s="80"/>
      <c r="BN182" s="80"/>
      <c r="BO182" s="80"/>
      <c r="BP182" s="80"/>
      <c r="BQ182" s="80"/>
      <c r="BR182" s="80"/>
      <c r="BS182" s="80"/>
      <c r="BT182" s="80"/>
      <c r="BU182" s="80"/>
      <c r="BV182" s="80"/>
      <c r="BW182" s="80"/>
      <c r="BX182" s="80"/>
      <c r="BY182" s="80"/>
      <c r="BZ182" s="80"/>
      <c r="CA182" s="80"/>
      <c r="CB182" s="80"/>
      <c r="CC182" s="80"/>
      <c r="CD182" s="80"/>
      <c r="CE182" s="80"/>
      <c r="CF182" s="80"/>
      <c r="CG182" s="80"/>
      <c r="CH182" s="80"/>
      <c r="CI182" s="80"/>
      <c r="CJ182" s="80"/>
      <c r="CK182" s="80"/>
      <c r="CL182" s="80"/>
      <c r="CM182" s="80"/>
      <c r="CN182" s="80"/>
      <c r="CO182" s="80"/>
      <c r="CP182" s="80"/>
      <c r="CQ182" s="80"/>
      <c r="CR182" s="80"/>
      <c r="CS182" s="80"/>
      <c r="CT182" s="80"/>
      <c r="CU182" s="80"/>
      <c r="CV182" s="80"/>
      <c r="CW182" s="80"/>
      <c r="CX182" s="80"/>
      <c r="CY182" s="80"/>
      <c r="CZ182" s="80"/>
      <c r="DA182" s="80"/>
      <c r="DB182" s="80"/>
      <c r="DC182" s="80"/>
    </row>
    <row r="183" customFormat="false" ht="12.75" hidden="false" customHeight="false" outlineLevel="0" collapsed="false"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  <c r="AJ183" s="80"/>
      <c r="AK183" s="80"/>
      <c r="AL183" s="80"/>
      <c r="AM183" s="80"/>
      <c r="AN183" s="80"/>
      <c r="AO183" s="80"/>
      <c r="AP183" s="80"/>
      <c r="AQ183" s="80"/>
      <c r="AR183" s="80"/>
      <c r="AS183" s="80"/>
      <c r="AT183" s="80"/>
      <c r="AU183" s="80"/>
      <c r="AV183" s="80"/>
      <c r="AW183" s="80"/>
      <c r="AX183" s="80"/>
      <c r="AY183" s="80"/>
      <c r="AZ183" s="80"/>
      <c r="BA183" s="80"/>
      <c r="BB183" s="80"/>
      <c r="BC183" s="80"/>
      <c r="BD183" s="80"/>
      <c r="BE183" s="80"/>
      <c r="BF183" s="80"/>
      <c r="BG183" s="80"/>
      <c r="BH183" s="80"/>
      <c r="BI183" s="80"/>
      <c r="BJ183" s="80"/>
      <c r="BK183" s="80"/>
      <c r="BL183" s="80"/>
      <c r="BM183" s="80"/>
      <c r="BN183" s="80"/>
      <c r="BO183" s="80"/>
      <c r="BP183" s="80"/>
      <c r="BQ183" s="80"/>
      <c r="BR183" s="80"/>
      <c r="BS183" s="80"/>
      <c r="BT183" s="80"/>
      <c r="BU183" s="80"/>
      <c r="BV183" s="80"/>
      <c r="BW183" s="80"/>
      <c r="BX183" s="80"/>
      <c r="BY183" s="80"/>
      <c r="BZ183" s="80"/>
      <c r="CA183" s="80"/>
      <c r="CB183" s="80"/>
      <c r="CC183" s="80"/>
      <c r="CD183" s="80"/>
      <c r="CE183" s="80"/>
      <c r="CF183" s="80"/>
      <c r="CG183" s="80"/>
      <c r="CH183" s="80"/>
      <c r="CI183" s="80"/>
      <c r="CJ183" s="80"/>
      <c r="CK183" s="80"/>
      <c r="CL183" s="80"/>
      <c r="CM183" s="80"/>
      <c r="CN183" s="80"/>
      <c r="CO183" s="80"/>
      <c r="CP183" s="80"/>
      <c r="CQ183" s="80"/>
      <c r="CR183" s="80"/>
      <c r="CS183" s="80"/>
      <c r="CT183" s="80"/>
      <c r="CU183" s="80"/>
      <c r="CV183" s="80"/>
      <c r="CW183" s="80"/>
      <c r="CX183" s="80"/>
      <c r="CY183" s="80"/>
      <c r="CZ183" s="80"/>
      <c r="DA183" s="80"/>
      <c r="DB183" s="80"/>
      <c r="DC183" s="80"/>
    </row>
    <row r="184" customFormat="false" ht="12.75" hidden="false" customHeight="false" outlineLevel="0" collapsed="false"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  <c r="AJ184" s="80"/>
      <c r="AK184" s="80"/>
      <c r="AL184" s="80"/>
      <c r="AM184" s="80"/>
      <c r="AN184" s="80"/>
      <c r="AO184" s="80"/>
      <c r="AP184" s="80"/>
      <c r="AQ184" s="80"/>
      <c r="AR184" s="80"/>
      <c r="AS184" s="80"/>
      <c r="AT184" s="80"/>
      <c r="AU184" s="80"/>
      <c r="AV184" s="80"/>
      <c r="AW184" s="80"/>
      <c r="AX184" s="80"/>
      <c r="AY184" s="80"/>
      <c r="AZ184" s="80"/>
      <c r="BA184" s="80"/>
      <c r="BB184" s="80"/>
      <c r="BC184" s="80"/>
      <c r="BD184" s="80"/>
      <c r="BE184" s="80"/>
      <c r="BF184" s="80"/>
      <c r="BG184" s="80"/>
      <c r="BH184" s="80"/>
      <c r="BI184" s="80"/>
      <c r="BJ184" s="80"/>
      <c r="BK184" s="80"/>
      <c r="BL184" s="80"/>
      <c r="BM184" s="80"/>
      <c r="BN184" s="80"/>
      <c r="BO184" s="80"/>
      <c r="BP184" s="80"/>
      <c r="BQ184" s="80"/>
      <c r="BR184" s="80"/>
      <c r="BS184" s="80"/>
      <c r="BT184" s="80"/>
      <c r="BU184" s="80"/>
      <c r="BV184" s="80"/>
      <c r="BW184" s="80"/>
      <c r="BX184" s="80"/>
      <c r="BY184" s="80"/>
      <c r="BZ184" s="80"/>
      <c r="CA184" s="80"/>
      <c r="CB184" s="80"/>
      <c r="CC184" s="80"/>
      <c r="CD184" s="80"/>
      <c r="CE184" s="80"/>
      <c r="CF184" s="80"/>
      <c r="CG184" s="80"/>
      <c r="CH184" s="80"/>
      <c r="CI184" s="80"/>
      <c r="CJ184" s="80"/>
      <c r="CK184" s="80"/>
      <c r="CL184" s="80"/>
      <c r="CM184" s="80"/>
      <c r="CN184" s="80"/>
      <c r="CO184" s="80"/>
      <c r="CP184" s="80"/>
      <c r="CQ184" s="80"/>
      <c r="CR184" s="80"/>
      <c r="CS184" s="80"/>
      <c r="CT184" s="80"/>
      <c r="CU184" s="80"/>
      <c r="CV184" s="80"/>
      <c r="CW184" s="80"/>
      <c r="CX184" s="80"/>
      <c r="CY184" s="80"/>
      <c r="CZ184" s="80"/>
      <c r="DA184" s="80"/>
      <c r="DB184" s="80"/>
      <c r="DC184" s="80"/>
    </row>
    <row r="185" customFormat="false" ht="12.75" hidden="false" customHeight="false" outlineLevel="0" collapsed="false"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  <c r="AJ185" s="80"/>
      <c r="AK185" s="80"/>
      <c r="AL185" s="80"/>
      <c r="AM185" s="80"/>
      <c r="AN185" s="80"/>
      <c r="AO185" s="80"/>
      <c r="AP185" s="80"/>
      <c r="AQ185" s="80"/>
      <c r="AR185" s="80"/>
      <c r="AS185" s="80"/>
      <c r="AT185" s="80"/>
      <c r="AU185" s="80"/>
      <c r="AV185" s="80"/>
      <c r="AW185" s="80"/>
      <c r="AX185" s="80"/>
      <c r="AY185" s="80"/>
      <c r="AZ185" s="80"/>
      <c r="BA185" s="80"/>
      <c r="BB185" s="80"/>
      <c r="BC185" s="80"/>
      <c r="BD185" s="80"/>
      <c r="BE185" s="80"/>
      <c r="BF185" s="80"/>
      <c r="BG185" s="80"/>
      <c r="BH185" s="80"/>
      <c r="BI185" s="80"/>
      <c r="BJ185" s="80"/>
      <c r="BK185" s="80"/>
      <c r="BL185" s="80"/>
      <c r="BM185" s="80"/>
      <c r="BN185" s="80"/>
      <c r="BO185" s="80"/>
      <c r="BP185" s="80"/>
      <c r="BQ185" s="80"/>
      <c r="BR185" s="80"/>
      <c r="BS185" s="80"/>
      <c r="BT185" s="80"/>
      <c r="BU185" s="80"/>
      <c r="BV185" s="80"/>
      <c r="BW185" s="80"/>
      <c r="BX185" s="80"/>
      <c r="BY185" s="80"/>
      <c r="BZ185" s="80"/>
      <c r="CA185" s="80"/>
      <c r="CB185" s="80"/>
      <c r="CC185" s="80"/>
      <c r="CD185" s="80"/>
      <c r="CE185" s="80"/>
      <c r="CF185" s="80"/>
      <c r="CG185" s="80"/>
      <c r="CH185" s="80"/>
      <c r="CI185" s="80"/>
      <c r="CJ185" s="80"/>
      <c r="CK185" s="80"/>
      <c r="CL185" s="80"/>
      <c r="CM185" s="80"/>
      <c r="CN185" s="80"/>
      <c r="CO185" s="80"/>
      <c r="CP185" s="80"/>
      <c r="CQ185" s="80"/>
      <c r="CR185" s="80"/>
      <c r="CS185" s="80"/>
      <c r="CT185" s="80"/>
      <c r="CU185" s="80"/>
      <c r="CV185" s="80"/>
      <c r="CW185" s="80"/>
      <c r="CX185" s="80"/>
      <c r="CY185" s="80"/>
      <c r="CZ185" s="80"/>
      <c r="DA185" s="80"/>
      <c r="DB185" s="80"/>
      <c r="DC185" s="80"/>
    </row>
    <row r="186" customFormat="false" ht="12.75" hidden="false" customHeight="false" outlineLevel="0" collapsed="false"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80"/>
      <c r="AK186" s="80"/>
      <c r="AL186" s="80"/>
      <c r="AM186" s="80"/>
      <c r="AN186" s="80"/>
      <c r="AO186" s="80"/>
      <c r="AP186" s="80"/>
      <c r="AQ186" s="80"/>
      <c r="AR186" s="80"/>
      <c r="AS186" s="80"/>
      <c r="AT186" s="80"/>
      <c r="AU186" s="80"/>
      <c r="AV186" s="80"/>
      <c r="AW186" s="80"/>
      <c r="AX186" s="80"/>
      <c r="AY186" s="80"/>
      <c r="AZ186" s="80"/>
      <c r="BA186" s="80"/>
      <c r="BB186" s="80"/>
      <c r="BC186" s="80"/>
      <c r="BD186" s="80"/>
      <c r="BE186" s="80"/>
      <c r="BF186" s="80"/>
      <c r="BG186" s="80"/>
      <c r="BH186" s="80"/>
      <c r="BI186" s="80"/>
      <c r="BJ186" s="80"/>
      <c r="BK186" s="80"/>
      <c r="BL186" s="80"/>
      <c r="BM186" s="80"/>
      <c r="BN186" s="80"/>
      <c r="BO186" s="80"/>
      <c r="BP186" s="80"/>
      <c r="BQ186" s="80"/>
      <c r="BR186" s="80"/>
      <c r="BS186" s="80"/>
      <c r="BT186" s="80"/>
      <c r="BU186" s="80"/>
      <c r="BV186" s="80"/>
      <c r="BW186" s="80"/>
      <c r="BX186" s="80"/>
      <c r="BY186" s="80"/>
      <c r="BZ186" s="80"/>
      <c r="CA186" s="80"/>
      <c r="CB186" s="80"/>
      <c r="CC186" s="80"/>
      <c r="CD186" s="80"/>
      <c r="CE186" s="80"/>
      <c r="CF186" s="80"/>
      <c r="CG186" s="80"/>
      <c r="CH186" s="80"/>
      <c r="CI186" s="80"/>
      <c r="CJ186" s="80"/>
      <c r="CK186" s="80"/>
      <c r="CL186" s="80"/>
      <c r="CM186" s="80"/>
      <c r="CN186" s="80"/>
      <c r="CO186" s="80"/>
      <c r="CP186" s="80"/>
      <c r="CQ186" s="80"/>
      <c r="CR186" s="80"/>
      <c r="CS186" s="80"/>
      <c r="CT186" s="80"/>
      <c r="CU186" s="80"/>
      <c r="CV186" s="80"/>
      <c r="CW186" s="80"/>
      <c r="CX186" s="80"/>
      <c r="CY186" s="80"/>
      <c r="CZ186" s="80"/>
      <c r="DA186" s="80"/>
      <c r="DB186" s="80"/>
      <c r="DC186" s="80"/>
    </row>
    <row r="187" customFormat="false" ht="12.75" hidden="false" customHeight="false" outlineLevel="0" collapsed="false"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0"/>
      <c r="AL187" s="80"/>
      <c r="AM187" s="80"/>
      <c r="AN187" s="80"/>
      <c r="AO187" s="80"/>
      <c r="AP187" s="80"/>
      <c r="AQ187" s="80"/>
      <c r="AR187" s="80"/>
      <c r="AS187" s="80"/>
      <c r="AT187" s="80"/>
      <c r="AU187" s="80"/>
      <c r="AV187" s="80"/>
      <c r="AW187" s="80"/>
      <c r="AX187" s="80"/>
      <c r="AY187" s="80"/>
      <c r="AZ187" s="80"/>
      <c r="BA187" s="80"/>
      <c r="BB187" s="80"/>
      <c r="BC187" s="80"/>
      <c r="BD187" s="80"/>
      <c r="BE187" s="80"/>
      <c r="BF187" s="80"/>
      <c r="BG187" s="80"/>
      <c r="BH187" s="80"/>
      <c r="BI187" s="80"/>
      <c r="BJ187" s="80"/>
      <c r="BK187" s="80"/>
      <c r="BL187" s="80"/>
      <c r="BM187" s="80"/>
      <c r="BN187" s="80"/>
      <c r="BO187" s="80"/>
      <c r="BP187" s="80"/>
      <c r="BQ187" s="80"/>
      <c r="BR187" s="80"/>
      <c r="BS187" s="80"/>
      <c r="BT187" s="80"/>
      <c r="BU187" s="80"/>
      <c r="BV187" s="80"/>
      <c r="BW187" s="80"/>
      <c r="BX187" s="80"/>
      <c r="BY187" s="80"/>
      <c r="BZ187" s="80"/>
      <c r="CA187" s="80"/>
      <c r="CB187" s="80"/>
      <c r="CC187" s="80"/>
      <c r="CD187" s="80"/>
      <c r="CE187" s="80"/>
      <c r="CF187" s="80"/>
      <c r="CG187" s="80"/>
      <c r="CH187" s="80"/>
      <c r="CI187" s="80"/>
      <c r="CJ187" s="80"/>
      <c r="CK187" s="80"/>
      <c r="CL187" s="80"/>
      <c r="CM187" s="80"/>
      <c r="CN187" s="80"/>
      <c r="CO187" s="80"/>
      <c r="CP187" s="80"/>
      <c r="CQ187" s="80"/>
      <c r="CR187" s="80"/>
      <c r="CS187" s="80"/>
      <c r="CT187" s="80"/>
      <c r="CU187" s="80"/>
      <c r="CV187" s="80"/>
      <c r="CW187" s="80"/>
      <c r="CX187" s="80"/>
      <c r="CY187" s="80"/>
      <c r="CZ187" s="80"/>
      <c r="DA187" s="80"/>
      <c r="DB187" s="80"/>
      <c r="DC187" s="80"/>
    </row>
    <row r="188" customFormat="false" ht="12.75" hidden="false" customHeight="false" outlineLevel="0" collapsed="false"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  <c r="AJ188" s="80"/>
      <c r="AK188" s="80"/>
      <c r="AL188" s="80"/>
      <c r="AM188" s="80"/>
      <c r="AN188" s="80"/>
      <c r="AO188" s="80"/>
      <c r="AP188" s="80"/>
      <c r="AQ188" s="80"/>
      <c r="AR188" s="80"/>
      <c r="AS188" s="80"/>
      <c r="AT188" s="80"/>
      <c r="AU188" s="80"/>
      <c r="AV188" s="80"/>
      <c r="AW188" s="80"/>
      <c r="AX188" s="80"/>
      <c r="AY188" s="80"/>
      <c r="AZ188" s="80"/>
      <c r="BA188" s="80"/>
      <c r="BB188" s="80"/>
      <c r="BC188" s="80"/>
      <c r="BD188" s="80"/>
      <c r="BE188" s="80"/>
      <c r="BF188" s="80"/>
      <c r="BG188" s="80"/>
      <c r="BH188" s="80"/>
      <c r="BI188" s="80"/>
      <c r="BJ188" s="80"/>
      <c r="BK188" s="80"/>
      <c r="BL188" s="80"/>
      <c r="BM188" s="80"/>
      <c r="BN188" s="80"/>
      <c r="BO188" s="80"/>
      <c r="BP188" s="80"/>
      <c r="BQ188" s="80"/>
      <c r="BR188" s="80"/>
      <c r="BS188" s="80"/>
      <c r="BT188" s="80"/>
      <c r="BU188" s="80"/>
      <c r="BV188" s="80"/>
      <c r="BW188" s="80"/>
      <c r="BX188" s="80"/>
      <c r="BY188" s="80"/>
      <c r="BZ188" s="80"/>
      <c r="CA188" s="80"/>
      <c r="CB188" s="80"/>
      <c r="CC188" s="80"/>
      <c r="CD188" s="80"/>
      <c r="CE188" s="80"/>
      <c r="CF188" s="80"/>
      <c r="CG188" s="80"/>
      <c r="CH188" s="80"/>
      <c r="CI188" s="80"/>
      <c r="CJ188" s="80"/>
      <c r="CK188" s="80"/>
      <c r="CL188" s="80"/>
      <c r="CM188" s="80"/>
      <c r="CN188" s="80"/>
      <c r="CO188" s="80"/>
      <c r="CP188" s="80"/>
      <c r="CQ188" s="80"/>
      <c r="CR188" s="80"/>
      <c r="CS188" s="80"/>
      <c r="CT188" s="80"/>
      <c r="CU188" s="80"/>
      <c r="CV188" s="80"/>
      <c r="CW188" s="80"/>
      <c r="CX188" s="80"/>
      <c r="CY188" s="80"/>
      <c r="CZ188" s="80"/>
      <c r="DA188" s="80"/>
      <c r="DB188" s="80"/>
      <c r="DC188" s="80"/>
    </row>
    <row r="189" customFormat="false" ht="12.75" hidden="false" customHeight="false" outlineLevel="0" collapsed="false"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  <c r="AL189" s="80"/>
      <c r="AM189" s="80"/>
      <c r="AN189" s="80"/>
      <c r="AO189" s="80"/>
      <c r="AP189" s="80"/>
      <c r="AQ189" s="80"/>
      <c r="AR189" s="80"/>
      <c r="AS189" s="80"/>
      <c r="AT189" s="80"/>
      <c r="AU189" s="80"/>
      <c r="AV189" s="80"/>
      <c r="AW189" s="80"/>
      <c r="AX189" s="80"/>
      <c r="AY189" s="80"/>
      <c r="AZ189" s="80"/>
      <c r="BA189" s="80"/>
      <c r="BB189" s="80"/>
      <c r="BC189" s="80"/>
      <c r="BD189" s="80"/>
      <c r="BE189" s="80"/>
      <c r="BF189" s="80"/>
      <c r="BG189" s="80"/>
      <c r="BH189" s="80"/>
      <c r="BI189" s="80"/>
      <c r="BJ189" s="80"/>
      <c r="BK189" s="80"/>
      <c r="BL189" s="80"/>
      <c r="BM189" s="80"/>
      <c r="BN189" s="80"/>
      <c r="BO189" s="80"/>
      <c r="BP189" s="80"/>
      <c r="BQ189" s="80"/>
      <c r="BR189" s="80"/>
      <c r="BS189" s="80"/>
      <c r="BT189" s="80"/>
      <c r="BU189" s="80"/>
      <c r="BV189" s="80"/>
      <c r="BW189" s="80"/>
      <c r="BX189" s="80"/>
      <c r="BY189" s="80"/>
      <c r="BZ189" s="80"/>
      <c r="CA189" s="80"/>
      <c r="CB189" s="80"/>
      <c r="CC189" s="80"/>
      <c r="CD189" s="80"/>
      <c r="CE189" s="80"/>
      <c r="CF189" s="80"/>
      <c r="CG189" s="80"/>
      <c r="CH189" s="80"/>
      <c r="CI189" s="80"/>
      <c r="CJ189" s="80"/>
      <c r="CK189" s="80"/>
      <c r="CL189" s="80"/>
      <c r="CM189" s="80"/>
      <c r="CN189" s="80"/>
      <c r="CO189" s="80"/>
      <c r="CP189" s="80"/>
      <c r="CQ189" s="80"/>
      <c r="CR189" s="80"/>
      <c r="CS189" s="80"/>
      <c r="CT189" s="80"/>
      <c r="CU189" s="80"/>
      <c r="CV189" s="80"/>
      <c r="CW189" s="80"/>
      <c r="CX189" s="80"/>
      <c r="CY189" s="80"/>
      <c r="CZ189" s="80"/>
      <c r="DA189" s="80"/>
      <c r="DB189" s="80"/>
      <c r="DC189" s="80"/>
    </row>
    <row r="190" customFormat="false" ht="12.75" hidden="false" customHeight="false" outlineLevel="0" collapsed="false"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  <c r="AK190" s="80"/>
      <c r="AL190" s="80"/>
      <c r="AM190" s="80"/>
      <c r="AN190" s="80"/>
      <c r="AO190" s="80"/>
      <c r="AP190" s="80"/>
      <c r="AQ190" s="80"/>
      <c r="AR190" s="80"/>
      <c r="AS190" s="80"/>
      <c r="AT190" s="80"/>
      <c r="AU190" s="80"/>
      <c r="AV190" s="80"/>
      <c r="AW190" s="80"/>
      <c r="AX190" s="80"/>
      <c r="AY190" s="80"/>
      <c r="AZ190" s="80"/>
      <c r="BA190" s="80"/>
      <c r="BB190" s="80"/>
      <c r="BC190" s="80"/>
      <c r="BD190" s="80"/>
      <c r="BE190" s="80"/>
      <c r="BF190" s="80"/>
      <c r="BG190" s="80"/>
      <c r="BH190" s="80"/>
      <c r="BI190" s="80"/>
      <c r="BJ190" s="80"/>
      <c r="BK190" s="80"/>
      <c r="BL190" s="80"/>
      <c r="BM190" s="80"/>
      <c r="BN190" s="80"/>
      <c r="BO190" s="80"/>
      <c r="BP190" s="80"/>
      <c r="BQ190" s="80"/>
      <c r="BR190" s="80"/>
      <c r="BS190" s="80"/>
      <c r="BT190" s="80"/>
      <c r="BU190" s="80"/>
      <c r="BV190" s="80"/>
      <c r="BW190" s="80"/>
      <c r="BX190" s="80"/>
      <c r="BY190" s="80"/>
      <c r="BZ190" s="80"/>
      <c r="CA190" s="80"/>
      <c r="CB190" s="80"/>
      <c r="CC190" s="80"/>
      <c r="CD190" s="80"/>
      <c r="CE190" s="80"/>
      <c r="CF190" s="80"/>
      <c r="CG190" s="80"/>
      <c r="CH190" s="80"/>
      <c r="CI190" s="80"/>
      <c r="CJ190" s="80"/>
      <c r="CK190" s="80"/>
      <c r="CL190" s="80"/>
      <c r="CM190" s="80"/>
      <c r="CN190" s="80"/>
      <c r="CO190" s="80"/>
      <c r="CP190" s="80"/>
      <c r="CQ190" s="80"/>
      <c r="CR190" s="80"/>
      <c r="CS190" s="80"/>
      <c r="CT190" s="80"/>
      <c r="CU190" s="80"/>
      <c r="CV190" s="80"/>
      <c r="CW190" s="80"/>
      <c r="CX190" s="80"/>
      <c r="CY190" s="80"/>
      <c r="CZ190" s="80"/>
      <c r="DA190" s="80"/>
      <c r="DB190" s="80"/>
      <c r="DC190" s="80"/>
    </row>
    <row r="191" customFormat="false" ht="12.75" hidden="false" customHeight="false" outlineLevel="0" collapsed="false"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  <c r="AJ191" s="80"/>
      <c r="AK191" s="80"/>
      <c r="AL191" s="80"/>
      <c r="AM191" s="80"/>
      <c r="AN191" s="80"/>
      <c r="AO191" s="80"/>
      <c r="AP191" s="80"/>
      <c r="AQ191" s="80"/>
      <c r="AR191" s="80"/>
      <c r="AS191" s="80"/>
      <c r="AT191" s="80"/>
      <c r="AU191" s="80"/>
      <c r="AV191" s="80"/>
      <c r="AW191" s="80"/>
      <c r="AX191" s="80"/>
      <c r="AY191" s="80"/>
      <c r="AZ191" s="80"/>
      <c r="BA191" s="80"/>
      <c r="BB191" s="80"/>
      <c r="BC191" s="80"/>
      <c r="BD191" s="80"/>
      <c r="BE191" s="80"/>
      <c r="BF191" s="80"/>
      <c r="BG191" s="80"/>
      <c r="BH191" s="80"/>
      <c r="BI191" s="80"/>
      <c r="BJ191" s="80"/>
      <c r="BK191" s="80"/>
      <c r="BL191" s="80"/>
      <c r="BM191" s="80"/>
      <c r="BN191" s="80"/>
      <c r="BO191" s="80"/>
      <c r="BP191" s="80"/>
      <c r="BQ191" s="80"/>
      <c r="BR191" s="80"/>
      <c r="BS191" s="80"/>
      <c r="BT191" s="80"/>
      <c r="BU191" s="80"/>
      <c r="BV191" s="80"/>
      <c r="BW191" s="80"/>
      <c r="BX191" s="80"/>
      <c r="BY191" s="80"/>
      <c r="BZ191" s="80"/>
      <c r="CA191" s="80"/>
      <c r="CB191" s="80"/>
      <c r="CC191" s="80"/>
      <c r="CD191" s="80"/>
      <c r="CE191" s="80"/>
      <c r="CF191" s="80"/>
      <c r="CG191" s="80"/>
      <c r="CH191" s="80"/>
      <c r="CI191" s="80"/>
      <c r="CJ191" s="80"/>
      <c r="CK191" s="80"/>
      <c r="CL191" s="80"/>
      <c r="CM191" s="80"/>
      <c r="CN191" s="80"/>
      <c r="CO191" s="80"/>
      <c r="CP191" s="80"/>
      <c r="CQ191" s="80"/>
      <c r="CR191" s="80"/>
      <c r="CS191" s="80"/>
      <c r="CT191" s="80"/>
      <c r="CU191" s="80"/>
      <c r="CV191" s="80"/>
      <c r="CW191" s="80"/>
      <c r="CX191" s="80"/>
      <c r="CY191" s="80"/>
      <c r="CZ191" s="80"/>
      <c r="DA191" s="80"/>
      <c r="DB191" s="80"/>
      <c r="DC191" s="80"/>
    </row>
    <row r="192" customFormat="false" ht="12.75" hidden="false" customHeight="false" outlineLevel="0" collapsed="false"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  <c r="AJ192" s="80"/>
      <c r="AK192" s="80"/>
      <c r="AL192" s="80"/>
      <c r="AM192" s="80"/>
      <c r="AN192" s="80"/>
      <c r="AO192" s="80"/>
      <c r="AP192" s="80"/>
      <c r="AQ192" s="80"/>
      <c r="AR192" s="80"/>
      <c r="AS192" s="80"/>
      <c r="AT192" s="80"/>
      <c r="AU192" s="80"/>
      <c r="AV192" s="80"/>
      <c r="AW192" s="80"/>
      <c r="AX192" s="80"/>
      <c r="AY192" s="80"/>
      <c r="AZ192" s="80"/>
      <c r="BA192" s="80"/>
      <c r="BB192" s="80"/>
      <c r="BC192" s="80"/>
      <c r="BD192" s="80"/>
      <c r="BE192" s="80"/>
      <c r="BF192" s="80"/>
      <c r="BG192" s="80"/>
      <c r="BH192" s="80"/>
      <c r="BI192" s="80"/>
      <c r="BJ192" s="80"/>
      <c r="BK192" s="80"/>
      <c r="BL192" s="80"/>
      <c r="BM192" s="80"/>
      <c r="BN192" s="80"/>
      <c r="BO192" s="80"/>
      <c r="BP192" s="80"/>
      <c r="BQ192" s="80"/>
      <c r="BR192" s="80"/>
      <c r="BS192" s="80"/>
      <c r="BT192" s="80"/>
      <c r="BU192" s="80"/>
      <c r="BV192" s="80"/>
      <c r="BW192" s="80"/>
      <c r="BX192" s="80"/>
      <c r="BY192" s="80"/>
      <c r="BZ192" s="80"/>
      <c r="CA192" s="80"/>
      <c r="CB192" s="80"/>
      <c r="CC192" s="80"/>
      <c r="CD192" s="80"/>
      <c r="CE192" s="80"/>
      <c r="CF192" s="80"/>
      <c r="CG192" s="80"/>
      <c r="CH192" s="80"/>
      <c r="CI192" s="80"/>
      <c r="CJ192" s="80"/>
      <c r="CK192" s="80"/>
      <c r="CL192" s="80"/>
      <c r="CM192" s="80"/>
      <c r="CN192" s="80"/>
      <c r="CO192" s="80"/>
      <c r="CP192" s="80"/>
      <c r="CQ192" s="80"/>
      <c r="CR192" s="80"/>
      <c r="CS192" s="80"/>
      <c r="CT192" s="80"/>
      <c r="CU192" s="80"/>
      <c r="CV192" s="80"/>
      <c r="CW192" s="80"/>
      <c r="CX192" s="80"/>
      <c r="CY192" s="80"/>
      <c r="CZ192" s="80"/>
      <c r="DA192" s="80"/>
      <c r="DB192" s="80"/>
      <c r="DC192" s="80"/>
    </row>
    <row r="193" customFormat="false" ht="12.75" hidden="false" customHeight="false" outlineLevel="0" collapsed="false"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  <c r="AJ193" s="80"/>
      <c r="AK193" s="80"/>
      <c r="AL193" s="80"/>
      <c r="AM193" s="80"/>
      <c r="AN193" s="80"/>
      <c r="AO193" s="80"/>
      <c r="AP193" s="80"/>
      <c r="AQ193" s="80"/>
      <c r="AR193" s="80"/>
      <c r="AS193" s="80"/>
      <c r="AT193" s="80"/>
      <c r="AU193" s="80"/>
      <c r="AV193" s="80"/>
      <c r="AW193" s="80"/>
      <c r="AX193" s="80"/>
      <c r="AY193" s="80"/>
      <c r="AZ193" s="80"/>
      <c r="BA193" s="80"/>
      <c r="BB193" s="80"/>
      <c r="BC193" s="80"/>
      <c r="BD193" s="80"/>
      <c r="BE193" s="80"/>
      <c r="BF193" s="80"/>
      <c r="BG193" s="80"/>
      <c r="BH193" s="80"/>
      <c r="BI193" s="80"/>
      <c r="BJ193" s="80"/>
      <c r="BK193" s="80"/>
      <c r="BL193" s="80"/>
      <c r="BM193" s="80"/>
      <c r="BN193" s="80"/>
      <c r="BO193" s="80"/>
      <c r="BP193" s="80"/>
      <c r="BQ193" s="80"/>
      <c r="BR193" s="80"/>
      <c r="BS193" s="80"/>
      <c r="BT193" s="80"/>
      <c r="BU193" s="80"/>
      <c r="BV193" s="80"/>
      <c r="BW193" s="80"/>
      <c r="BX193" s="80"/>
      <c r="BY193" s="80"/>
      <c r="BZ193" s="80"/>
      <c r="CA193" s="80"/>
      <c r="CB193" s="80"/>
      <c r="CC193" s="80"/>
      <c r="CD193" s="80"/>
      <c r="CE193" s="80"/>
      <c r="CF193" s="80"/>
      <c r="CG193" s="80"/>
      <c r="CH193" s="80"/>
      <c r="CI193" s="80"/>
      <c r="CJ193" s="80"/>
      <c r="CK193" s="80"/>
      <c r="CL193" s="80"/>
      <c r="CM193" s="80"/>
      <c r="CN193" s="80"/>
      <c r="CO193" s="80"/>
      <c r="CP193" s="80"/>
      <c r="CQ193" s="80"/>
      <c r="CR193" s="80"/>
      <c r="CS193" s="80"/>
      <c r="CT193" s="80"/>
      <c r="CU193" s="80"/>
      <c r="CV193" s="80"/>
      <c r="CW193" s="80"/>
      <c r="CX193" s="80"/>
      <c r="CY193" s="80"/>
      <c r="CZ193" s="80"/>
      <c r="DA193" s="80"/>
      <c r="DB193" s="80"/>
      <c r="DC193" s="80"/>
    </row>
    <row r="194" customFormat="false" ht="12.75" hidden="false" customHeight="false" outlineLevel="0" collapsed="false"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  <c r="AJ194" s="80"/>
      <c r="AK194" s="80"/>
      <c r="AL194" s="80"/>
      <c r="AM194" s="80"/>
      <c r="AN194" s="80"/>
      <c r="AO194" s="80"/>
      <c r="AP194" s="80"/>
      <c r="AQ194" s="80"/>
      <c r="AR194" s="80"/>
      <c r="AS194" s="80"/>
      <c r="AT194" s="80"/>
      <c r="AU194" s="80"/>
      <c r="AV194" s="80"/>
      <c r="AW194" s="80"/>
      <c r="AX194" s="80"/>
      <c r="AY194" s="80"/>
      <c r="AZ194" s="80"/>
      <c r="BA194" s="80"/>
      <c r="BB194" s="80"/>
      <c r="BC194" s="80"/>
      <c r="BD194" s="80"/>
      <c r="BE194" s="80"/>
      <c r="BF194" s="80"/>
      <c r="BG194" s="80"/>
      <c r="BH194" s="80"/>
      <c r="BI194" s="80"/>
      <c r="BJ194" s="80"/>
      <c r="BK194" s="80"/>
      <c r="BL194" s="80"/>
      <c r="BM194" s="80"/>
      <c r="BN194" s="80"/>
      <c r="BO194" s="80"/>
      <c r="BP194" s="80"/>
      <c r="BQ194" s="80"/>
      <c r="BR194" s="80"/>
      <c r="BS194" s="80"/>
      <c r="BT194" s="80"/>
      <c r="BU194" s="80"/>
      <c r="BV194" s="80"/>
      <c r="BW194" s="80"/>
      <c r="BX194" s="80"/>
      <c r="BY194" s="80"/>
      <c r="BZ194" s="80"/>
      <c r="CA194" s="80"/>
      <c r="CB194" s="80"/>
      <c r="CC194" s="80"/>
      <c r="CD194" s="80"/>
      <c r="CE194" s="80"/>
      <c r="CF194" s="80"/>
      <c r="CG194" s="80"/>
      <c r="CH194" s="80"/>
      <c r="CI194" s="80"/>
      <c r="CJ194" s="80"/>
      <c r="CK194" s="80"/>
      <c r="CL194" s="80"/>
      <c r="CM194" s="80"/>
      <c r="CN194" s="80"/>
      <c r="CO194" s="80"/>
      <c r="CP194" s="80"/>
      <c r="CQ194" s="80"/>
      <c r="CR194" s="80"/>
      <c r="CS194" s="80"/>
      <c r="CT194" s="80"/>
      <c r="CU194" s="80"/>
      <c r="CV194" s="80"/>
      <c r="CW194" s="80"/>
      <c r="CX194" s="80"/>
      <c r="CY194" s="80"/>
      <c r="CZ194" s="80"/>
      <c r="DA194" s="80"/>
      <c r="DB194" s="80"/>
      <c r="DC194" s="80"/>
    </row>
    <row r="195" customFormat="false" ht="12.75" hidden="false" customHeight="false" outlineLevel="0" collapsed="false"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 s="80"/>
      <c r="AL195" s="80"/>
      <c r="AM195" s="80"/>
      <c r="AN195" s="80"/>
      <c r="AO195" s="80"/>
      <c r="AP195" s="80"/>
      <c r="AQ195" s="80"/>
      <c r="AR195" s="80"/>
      <c r="AS195" s="80"/>
      <c r="AT195" s="80"/>
      <c r="AU195" s="80"/>
      <c r="AV195" s="80"/>
      <c r="AW195" s="80"/>
      <c r="AX195" s="80"/>
      <c r="AY195" s="80"/>
      <c r="AZ195" s="80"/>
      <c r="BA195" s="80"/>
      <c r="BB195" s="80"/>
      <c r="BC195" s="80"/>
      <c r="BD195" s="80"/>
      <c r="BE195" s="80"/>
      <c r="BF195" s="80"/>
      <c r="BG195" s="80"/>
      <c r="BH195" s="80"/>
      <c r="BI195" s="80"/>
      <c r="BJ195" s="80"/>
      <c r="BK195" s="80"/>
      <c r="BL195" s="80"/>
      <c r="BM195" s="80"/>
      <c r="BN195" s="80"/>
      <c r="BO195" s="80"/>
      <c r="BP195" s="80"/>
      <c r="BQ195" s="80"/>
      <c r="BR195" s="80"/>
      <c r="BS195" s="80"/>
      <c r="BT195" s="80"/>
      <c r="BU195" s="80"/>
      <c r="BV195" s="80"/>
      <c r="BW195" s="80"/>
      <c r="BX195" s="80"/>
      <c r="BY195" s="80"/>
      <c r="BZ195" s="80"/>
      <c r="CA195" s="80"/>
      <c r="CB195" s="80"/>
      <c r="CC195" s="80"/>
      <c r="CD195" s="80"/>
      <c r="CE195" s="80"/>
      <c r="CF195" s="80"/>
      <c r="CG195" s="80"/>
      <c r="CH195" s="80"/>
      <c r="CI195" s="80"/>
      <c r="CJ195" s="80"/>
      <c r="CK195" s="80"/>
      <c r="CL195" s="80"/>
      <c r="CM195" s="80"/>
      <c r="CN195" s="80"/>
      <c r="CO195" s="80"/>
      <c r="CP195" s="80"/>
      <c r="CQ195" s="80"/>
      <c r="CR195" s="80"/>
      <c r="CS195" s="80"/>
      <c r="CT195" s="80"/>
      <c r="CU195" s="80"/>
      <c r="CV195" s="80"/>
      <c r="CW195" s="80"/>
      <c r="CX195" s="80"/>
      <c r="CY195" s="80"/>
      <c r="CZ195" s="80"/>
      <c r="DA195" s="80"/>
      <c r="DB195" s="80"/>
      <c r="DC195" s="80"/>
    </row>
    <row r="196" customFormat="false" ht="12.75" hidden="false" customHeight="false" outlineLevel="0" collapsed="false"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  <c r="AJ196" s="80"/>
      <c r="AK196" s="80"/>
      <c r="AL196" s="80"/>
      <c r="AM196" s="80"/>
      <c r="AN196" s="80"/>
      <c r="AO196" s="80"/>
      <c r="AP196" s="80"/>
      <c r="AQ196" s="80"/>
      <c r="AR196" s="80"/>
      <c r="AS196" s="80"/>
      <c r="AT196" s="80"/>
      <c r="AU196" s="80"/>
      <c r="AV196" s="80"/>
      <c r="AW196" s="80"/>
      <c r="AX196" s="80"/>
      <c r="AY196" s="80"/>
      <c r="AZ196" s="80"/>
      <c r="BA196" s="80"/>
      <c r="BB196" s="80"/>
      <c r="BC196" s="80"/>
      <c r="BD196" s="80"/>
      <c r="BE196" s="80"/>
      <c r="BF196" s="80"/>
      <c r="BG196" s="80"/>
      <c r="BH196" s="80"/>
      <c r="BI196" s="80"/>
      <c r="BJ196" s="80"/>
      <c r="BK196" s="80"/>
      <c r="BL196" s="80"/>
      <c r="BM196" s="80"/>
      <c r="BN196" s="80"/>
      <c r="BO196" s="80"/>
      <c r="BP196" s="80"/>
      <c r="BQ196" s="80"/>
      <c r="BR196" s="80"/>
      <c r="BS196" s="80"/>
      <c r="BT196" s="80"/>
      <c r="BU196" s="80"/>
      <c r="BV196" s="80"/>
      <c r="BW196" s="80"/>
      <c r="BX196" s="80"/>
      <c r="BY196" s="80"/>
      <c r="BZ196" s="80"/>
      <c r="CA196" s="80"/>
      <c r="CB196" s="80"/>
      <c r="CC196" s="80"/>
      <c r="CD196" s="80"/>
      <c r="CE196" s="80"/>
      <c r="CF196" s="80"/>
      <c r="CG196" s="80"/>
      <c r="CH196" s="80"/>
      <c r="CI196" s="80"/>
      <c r="CJ196" s="80"/>
      <c r="CK196" s="80"/>
      <c r="CL196" s="80"/>
      <c r="CM196" s="80"/>
      <c r="CN196" s="80"/>
      <c r="CO196" s="80"/>
      <c r="CP196" s="80"/>
      <c r="CQ196" s="80"/>
      <c r="CR196" s="80"/>
      <c r="CS196" s="80"/>
      <c r="CT196" s="80"/>
      <c r="CU196" s="80"/>
      <c r="CV196" s="80"/>
      <c r="CW196" s="80"/>
      <c r="CX196" s="80"/>
      <c r="CY196" s="80"/>
      <c r="CZ196" s="80"/>
      <c r="DA196" s="80"/>
      <c r="DB196" s="80"/>
      <c r="DC196" s="80"/>
    </row>
    <row r="197" customFormat="false" ht="12.75" hidden="false" customHeight="false" outlineLevel="0" collapsed="false"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  <c r="AJ197" s="80"/>
      <c r="AK197" s="80"/>
      <c r="AL197" s="80"/>
      <c r="AM197" s="80"/>
      <c r="AN197" s="80"/>
      <c r="AO197" s="80"/>
      <c r="AP197" s="80"/>
      <c r="AQ197" s="80"/>
      <c r="AR197" s="80"/>
      <c r="AS197" s="80"/>
      <c r="AT197" s="80"/>
      <c r="AU197" s="80"/>
      <c r="AV197" s="80"/>
      <c r="AW197" s="80"/>
      <c r="AX197" s="80"/>
      <c r="AY197" s="80"/>
      <c r="AZ197" s="80"/>
      <c r="BA197" s="80"/>
      <c r="BB197" s="80"/>
      <c r="BC197" s="80"/>
      <c r="BD197" s="80"/>
      <c r="BE197" s="80"/>
      <c r="BF197" s="80"/>
      <c r="BG197" s="80"/>
      <c r="BH197" s="80"/>
      <c r="BI197" s="80"/>
      <c r="BJ197" s="80"/>
      <c r="BK197" s="80"/>
      <c r="BL197" s="80"/>
      <c r="BM197" s="80"/>
      <c r="BN197" s="80"/>
      <c r="BO197" s="80"/>
      <c r="BP197" s="80"/>
      <c r="BQ197" s="80"/>
      <c r="BR197" s="80"/>
      <c r="BS197" s="80"/>
      <c r="BT197" s="80"/>
      <c r="BU197" s="80"/>
      <c r="BV197" s="80"/>
      <c r="BW197" s="80"/>
      <c r="BX197" s="80"/>
      <c r="BY197" s="80"/>
      <c r="BZ197" s="80"/>
      <c r="CA197" s="80"/>
      <c r="CB197" s="80"/>
      <c r="CC197" s="80"/>
      <c r="CD197" s="80"/>
      <c r="CE197" s="80"/>
      <c r="CF197" s="80"/>
      <c r="CG197" s="80"/>
      <c r="CH197" s="80"/>
      <c r="CI197" s="80"/>
      <c r="CJ197" s="80"/>
      <c r="CK197" s="80"/>
      <c r="CL197" s="80"/>
      <c r="CM197" s="80"/>
      <c r="CN197" s="80"/>
      <c r="CO197" s="80"/>
      <c r="CP197" s="80"/>
      <c r="CQ197" s="80"/>
      <c r="CR197" s="80"/>
      <c r="CS197" s="80"/>
      <c r="CT197" s="80"/>
      <c r="CU197" s="80"/>
      <c r="CV197" s="80"/>
      <c r="CW197" s="80"/>
      <c r="CX197" s="80"/>
      <c r="CY197" s="80"/>
      <c r="CZ197" s="80"/>
      <c r="DA197" s="80"/>
      <c r="DB197" s="80"/>
      <c r="DC197" s="80"/>
    </row>
    <row r="198" customFormat="false" ht="12.75" hidden="false" customHeight="false" outlineLevel="0" collapsed="false"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  <c r="AJ198" s="80"/>
      <c r="AK198" s="80"/>
      <c r="AL198" s="80"/>
      <c r="AM198" s="80"/>
      <c r="AN198" s="80"/>
      <c r="AO198" s="80"/>
      <c r="AP198" s="80"/>
      <c r="AQ198" s="80"/>
      <c r="AR198" s="80"/>
      <c r="AS198" s="80"/>
      <c r="AT198" s="80"/>
      <c r="AU198" s="80"/>
      <c r="AV198" s="80"/>
      <c r="AW198" s="80"/>
      <c r="AX198" s="80"/>
      <c r="AY198" s="80"/>
      <c r="AZ198" s="80"/>
      <c r="BA198" s="80"/>
      <c r="BB198" s="80"/>
      <c r="BC198" s="80"/>
      <c r="BD198" s="80"/>
      <c r="BE198" s="80"/>
      <c r="BF198" s="80"/>
      <c r="BG198" s="80"/>
      <c r="BH198" s="80"/>
      <c r="BI198" s="80"/>
      <c r="BJ198" s="80"/>
      <c r="BK198" s="80"/>
      <c r="BL198" s="80"/>
      <c r="BM198" s="80"/>
      <c r="BN198" s="80"/>
      <c r="BO198" s="80"/>
      <c r="BP198" s="80"/>
      <c r="BQ198" s="80"/>
      <c r="BR198" s="80"/>
      <c r="BS198" s="80"/>
      <c r="BT198" s="80"/>
      <c r="BU198" s="80"/>
      <c r="BV198" s="80"/>
      <c r="BW198" s="80"/>
      <c r="BX198" s="80"/>
      <c r="BY198" s="80"/>
      <c r="BZ198" s="80"/>
      <c r="CA198" s="80"/>
      <c r="CB198" s="80"/>
      <c r="CC198" s="80"/>
      <c r="CD198" s="80"/>
      <c r="CE198" s="80"/>
      <c r="CF198" s="80"/>
      <c r="CG198" s="80"/>
      <c r="CH198" s="80"/>
      <c r="CI198" s="80"/>
      <c r="CJ198" s="80"/>
      <c r="CK198" s="80"/>
      <c r="CL198" s="80"/>
      <c r="CM198" s="80"/>
      <c r="CN198" s="80"/>
      <c r="CO198" s="80"/>
      <c r="CP198" s="80"/>
      <c r="CQ198" s="80"/>
      <c r="CR198" s="80"/>
      <c r="CS198" s="80"/>
      <c r="CT198" s="80"/>
      <c r="CU198" s="80"/>
      <c r="CV198" s="80"/>
      <c r="CW198" s="80"/>
      <c r="CX198" s="80"/>
      <c r="CY198" s="80"/>
      <c r="CZ198" s="80"/>
      <c r="DA198" s="80"/>
      <c r="DB198" s="80"/>
      <c r="DC198" s="80"/>
    </row>
    <row r="199" customFormat="false" ht="12.75" hidden="false" customHeight="false" outlineLevel="0" collapsed="false"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  <c r="AJ199" s="80"/>
      <c r="AK199" s="80"/>
      <c r="AL199" s="80"/>
      <c r="AM199" s="80"/>
      <c r="AN199" s="80"/>
      <c r="AO199" s="80"/>
      <c r="AP199" s="80"/>
      <c r="AQ199" s="80"/>
      <c r="AR199" s="80"/>
      <c r="AS199" s="80"/>
      <c r="AT199" s="80"/>
      <c r="AU199" s="80"/>
      <c r="AV199" s="80"/>
      <c r="AW199" s="80"/>
      <c r="AX199" s="80"/>
      <c r="AY199" s="80"/>
      <c r="AZ199" s="80"/>
      <c r="BA199" s="80"/>
      <c r="BB199" s="80"/>
      <c r="BC199" s="80"/>
      <c r="BD199" s="80"/>
      <c r="BE199" s="80"/>
      <c r="BF199" s="80"/>
      <c r="BG199" s="80"/>
      <c r="BH199" s="80"/>
      <c r="BI199" s="80"/>
      <c r="BJ199" s="80"/>
      <c r="BK199" s="80"/>
      <c r="BL199" s="80"/>
      <c r="BM199" s="80"/>
      <c r="BN199" s="80"/>
      <c r="BO199" s="80"/>
      <c r="BP199" s="80"/>
      <c r="BQ199" s="80"/>
      <c r="BR199" s="80"/>
      <c r="BS199" s="80"/>
      <c r="BT199" s="80"/>
      <c r="BU199" s="80"/>
      <c r="BV199" s="80"/>
      <c r="BW199" s="80"/>
      <c r="BX199" s="80"/>
      <c r="BY199" s="80"/>
      <c r="BZ199" s="80"/>
      <c r="CA199" s="80"/>
      <c r="CB199" s="80"/>
      <c r="CC199" s="80"/>
      <c r="CD199" s="80"/>
      <c r="CE199" s="80"/>
      <c r="CF199" s="80"/>
      <c r="CG199" s="80"/>
      <c r="CH199" s="80"/>
      <c r="CI199" s="80"/>
      <c r="CJ199" s="80"/>
      <c r="CK199" s="80"/>
      <c r="CL199" s="80"/>
      <c r="CM199" s="80"/>
      <c r="CN199" s="80"/>
      <c r="CO199" s="80"/>
      <c r="CP199" s="80"/>
      <c r="CQ199" s="80"/>
      <c r="CR199" s="80"/>
      <c r="CS199" s="80"/>
      <c r="CT199" s="80"/>
      <c r="CU199" s="80"/>
      <c r="CV199" s="80"/>
      <c r="CW199" s="80"/>
      <c r="CX199" s="80"/>
      <c r="CY199" s="80"/>
      <c r="CZ199" s="80"/>
      <c r="DA199" s="80"/>
      <c r="DB199" s="80"/>
      <c r="DC199" s="80"/>
    </row>
    <row r="200" customFormat="false" ht="12.75" hidden="false" customHeight="false" outlineLevel="0" collapsed="false"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  <c r="AJ200" s="80"/>
      <c r="AK200" s="80"/>
      <c r="AL200" s="80"/>
      <c r="AM200" s="80"/>
      <c r="AN200" s="80"/>
      <c r="AO200" s="80"/>
      <c r="AP200" s="80"/>
      <c r="AQ200" s="80"/>
      <c r="AR200" s="80"/>
      <c r="AS200" s="80"/>
      <c r="AT200" s="80"/>
      <c r="AU200" s="80"/>
      <c r="AV200" s="80"/>
      <c r="AW200" s="80"/>
      <c r="AX200" s="80"/>
      <c r="AY200" s="80"/>
      <c r="AZ200" s="80"/>
      <c r="BA200" s="80"/>
      <c r="BB200" s="80"/>
      <c r="BC200" s="80"/>
      <c r="BD200" s="80"/>
      <c r="BE200" s="80"/>
      <c r="BF200" s="80"/>
      <c r="BG200" s="80"/>
      <c r="BH200" s="80"/>
      <c r="BI200" s="80"/>
      <c r="BJ200" s="80"/>
      <c r="BK200" s="80"/>
      <c r="BL200" s="80"/>
      <c r="BM200" s="80"/>
      <c r="BN200" s="80"/>
      <c r="BO200" s="80"/>
      <c r="BP200" s="80"/>
      <c r="BQ200" s="80"/>
      <c r="BR200" s="80"/>
      <c r="BS200" s="80"/>
      <c r="BT200" s="80"/>
      <c r="BU200" s="80"/>
      <c r="BV200" s="80"/>
      <c r="BW200" s="80"/>
      <c r="BX200" s="80"/>
      <c r="BY200" s="80"/>
      <c r="BZ200" s="80"/>
      <c r="CA200" s="80"/>
      <c r="CB200" s="80"/>
      <c r="CC200" s="80"/>
      <c r="CD200" s="80"/>
      <c r="CE200" s="80"/>
      <c r="CF200" s="80"/>
      <c r="CG200" s="80"/>
      <c r="CH200" s="80"/>
      <c r="CI200" s="80"/>
      <c r="CJ200" s="80"/>
      <c r="CK200" s="80"/>
      <c r="CL200" s="80"/>
      <c r="CM200" s="80"/>
      <c r="CN200" s="80"/>
      <c r="CO200" s="80"/>
      <c r="CP200" s="80"/>
      <c r="CQ200" s="80"/>
      <c r="CR200" s="80"/>
      <c r="CS200" s="80"/>
      <c r="CT200" s="80"/>
      <c r="CU200" s="80"/>
      <c r="CV200" s="80"/>
      <c r="CW200" s="80"/>
      <c r="CX200" s="80"/>
      <c r="CY200" s="80"/>
      <c r="CZ200" s="80"/>
      <c r="DA200" s="80"/>
      <c r="DB200" s="80"/>
      <c r="DC200" s="80"/>
    </row>
    <row r="201" customFormat="false" ht="12.75" hidden="false" customHeight="false" outlineLevel="0" collapsed="false"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  <c r="AJ201" s="80"/>
      <c r="AK201" s="80"/>
      <c r="AL201" s="80"/>
      <c r="AM201" s="80"/>
      <c r="AN201" s="80"/>
      <c r="AO201" s="80"/>
      <c r="AP201" s="80"/>
      <c r="AQ201" s="80"/>
      <c r="AR201" s="80"/>
      <c r="AS201" s="80"/>
      <c r="AT201" s="80"/>
      <c r="AU201" s="80"/>
      <c r="AV201" s="80"/>
      <c r="AW201" s="80"/>
      <c r="AX201" s="80"/>
      <c r="AY201" s="80"/>
      <c r="AZ201" s="80"/>
      <c r="BA201" s="80"/>
      <c r="BB201" s="80"/>
      <c r="BC201" s="80"/>
      <c r="BD201" s="80"/>
      <c r="BE201" s="80"/>
      <c r="BF201" s="80"/>
      <c r="BG201" s="80"/>
      <c r="BH201" s="80"/>
      <c r="BI201" s="80"/>
      <c r="BJ201" s="80"/>
      <c r="BK201" s="80"/>
      <c r="BL201" s="80"/>
      <c r="BM201" s="80"/>
      <c r="BN201" s="80"/>
      <c r="BO201" s="80"/>
      <c r="BP201" s="80"/>
      <c r="BQ201" s="80"/>
      <c r="BR201" s="80"/>
      <c r="BS201" s="80"/>
      <c r="BT201" s="80"/>
      <c r="BU201" s="80"/>
      <c r="BV201" s="80"/>
      <c r="BW201" s="80"/>
      <c r="BX201" s="80"/>
      <c r="BY201" s="80"/>
      <c r="BZ201" s="80"/>
      <c r="CA201" s="80"/>
      <c r="CB201" s="80"/>
      <c r="CC201" s="80"/>
      <c r="CD201" s="80"/>
      <c r="CE201" s="80"/>
      <c r="CF201" s="80"/>
      <c r="CG201" s="80"/>
      <c r="CH201" s="80"/>
      <c r="CI201" s="80"/>
      <c r="CJ201" s="80"/>
      <c r="CK201" s="80"/>
      <c r="CL201" s="80"/>
      <c r="CM201" s="80"/>
      <c r="CN201" s="80"/>
      <c r="CO201" s="80"/>
      <c r="CP201" s="80"/>
      <c r="CQ201" s="80"/>
      <c r="CR201" s="80"/>
      <c r="CS201" s="80"/>
      <c r="CT201" s="80"/>
      <c r="CU201" s="80"/>
      <c r="CV201" s="80"/>
      <c r="CW201" s="80"/>
      <c r="CX201" s="80"/>
      <c r="CY201" s="80"/>
      <c r="CZ201" s="80"/>
      <c r="DA201" s="80"/>
      <c r="DB201" s="80"/>
      <c r="DC201" s="80"/>
    </row>
    <row r="202" customFormat="false" ht="12.75" hidden="false" customHeight="false" outlineLevel="0" collapsed="false"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  <c r="AJ202" s="80"/>
      <c r="AK202" s="80"/>
      <c r="AL202" s="80"/>
      <c r="AM202" s="80"/>
      <c r="AN202" s="80"/>
      <c r="AO202" s="80"/>
      <c r="AP202" s="80"/>
      <c r="AQ202" s="80"/>
      <c r="AR202" s="80"/>
      <c r="AS202" s="80"/>
      <c r="AT202" s="80"/>
      <c r="AU202" s="80"/>
      <c r="AV202" s="80"/>
      <c r="AW202" s="80"/>
      <c r="AX202" s="80"/>
      <c r="AY202" s="80"/>
      <c r="AZ202" s="80"/>
      <c r="BA202" s="80"/>
      <c r="BB202" s="80"/>
      <c r="BC202" s="80"/>
      <c r="BD202" s="80"/>
      <c r="BE202" s="80"/>
      <c r="BF202" s="80"/>
      <c r="BG202" s="80"/>
      <c r="BH202" s="80"/>
      <c r="BI202" s="80"/>
      <c r="BJ202" s="80"/>
      <c r="BK202" s="80"/>
      <c r="BL202" s="80"/>
      <c r="BM202" s="80"/>
      <c r="BN202" s="80"/>
      <c r="BO202" s="80"/>
      <c r="BP202" s="80"/>
      <c r="BQ202" s="80"/>
      <c r="BR202" s="80"/>
      <c r="BS202" s="80"/>
      <c r="BT202" s="80"/>
      <c r="BU202" s="80"/>
      <c r="BV202" s="80"/>
      <c r="BW202" s="80"/>
      <c r="BX202" s="80"/>
      <c r="BY202" s="80"/>
      <c r="BZ202" s="80"/>
      <c r="CA202" s="80"/>
      <c r="CB202" s="80"/>
      <c r="CC202" s="80"/>
      <c r="CD202" s="80"/>
      <c r="CE202" s="80"/>
      <c r="CF202" s="80"/>
      <c r="CG202" s="80"/>
      <c r="CH202" s="80"/>
      <c r="CI202" s="80"/>
      <c r="CJ202" s="80"/>
      <c r="CK202" s="80"/>
      <c r="CL202" s="80"/>
      <c r="CM202" s="80"/>
      <c r="CN202" s="80"/>
      <c r="CO202" s="80"/>
      <c r="CP202" s="80"/>
      <c r="CQ202" s="80"/>
      <c r="CR202" s="80"/>
      <c r="CS202" s="80"/>
      <c r="CT202" s="80"/>
      <c r="CU202" s="80"/>
      <c r="CV202" s="80"/>
      <c r="CW202" s="80"/>
      <c r="CX202" s="80"/>
      <c r="CY202" s="80"/>
      <c r="CZ202" s="80"/>
      <c r="DA202" s="80"/>
      <c r="DB202" s="80"/>
      <c r="DC202" s="80"/>
    </row>
    <row r="203" customFormat="false" ht="12.75" hidden="false" customHeight="false" outlineLevel="0" collapsed="false"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  <c r="AJ203" s="80"/>
      <c r="AK203" s="80"/>
      <c r="AL203" s="80"/>
      <c r="AM203" s="80"/>
      <c r="AN203" s="80"/>
      <c r="AO203" s="80"/>
      <c r="AP203" s="80"/>
      <c r="AQ203" s="80"/>
      <c r="AR203" s="80"/>
      <c r="AS203" s="80"/>
      <c r="AT203" s="80"/>
      <c r="AU203" s="80"/>
      <c r="AV203" s="80"/>
      <c r="AW203" s="80"/>
      <c r="AX203" s="80"/>
      <c r="AY203" s="80"/>
      <c r="AZ203" s="80"/>
      <c r="BA203" s="80"/>
      <c r="BB203" s="80"/>
      <c r="BC203" s="80"/>
      <c r="BD203" s="80"/>
      <c r="BE203" s="80"/>
      <c r="BF203" s="80"/>
      <c r="BG203" s="80"/>
      <c r="BH203" s="80"/>
      <c r="BI203" s="80"/>
      <c r="BJ203" s="80"/>
      <c r="BK203" s="80"/>
      <c r="BL203" s="80"/>
      <c r="BM203" s="80"/>
      <c r="BN203" s="80"/>
      <c r="BO203" s="80"/>
      <c r="BP203" s="80"/>
      <c r="BQ203" s="80"/>
      <c r="BR203" s="80"/>
      <c r="BS203" s="80"/>
      <c r="BT203" s="80"/>
      <c r="BU203" s="80"/>
      <c r="BV203" s="80"/>
      <c r="BW203" s="80"/>
      <c r="BX203" s="80"/>
      <c r="BY203" s="80"/>
      <c r="BZ203" s="80"/>
      <c r="CA203" s="80"/>
      <c r="CB203" s="80"/>
      <c r="CC203" s="80"/>
      <c r="CD203" s="80"/>
      <c r="CE203" s="80"/>
      <c r="CF203" s="80"/>
      <c r="CG203" s="80"/>
      <c r="CH203" s="80"/>
      <c r="CI203" s="80"/>
      <c r="CJ203" s="80"/>
      <c r="CK203" s="80"/>
      <c r="CL203" s="80"/>
      <c r="CM203" s="80"/>
      <c r="CN203" s="80"/>
      <c r="CO203" s="80"/>
      <c r="CP203" s="80"/>
      <c r="CQ203" s="80"/>
      <c r="CR203" s="80"/>
      <c r="CS203" s="80"/>
      <c r="CT203" s="80"/>
      <c r="CU203" s="80"/>
      <c r="CV203" s="80"/>
      <c r="CW203" s="80"/>
      <c r="CX203" s="80"/>
      <c r="CY203" s="80"/>
      <c r="CZ203" s="80"/>
      <c r="DA203" s="80"/>
      <c r="DB203" s="80"/>
      <c r="DC203" s="80"/>
    </row>
    <row r="204" customFormat="false" ht="12.75" hidden="false" customHeight="false" outlineLevel="0" collapsed="false"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  <c r="AJ204" s="80"/>
      <c r="AK204" s="80"/>
      <c r="AL204" s="80"/>
      <c r="AM204" s="80"/>
      <c r="AN204" s="80"/>
      <c r="AO204" s="80"/>
      <c r="AP204" s="80"/>
      <c r="AQ204" s="80"/>
      <c r="AR204" s="80"/>
      <c r="AS204" s="80"/>
      <c r="AT204" s="80"/>
      <c r="AU204" s="80"/>
      <c r="AV204" s="80"/>
      <c r="AW204" s="80"/>
      <c r="AX204" s="80"/>
      <c r="AY204" s="80"/>
      <c r="AZ204" s="80"/>
      <c r="BA204" s="80"/>
      <c r="BB204" s="80"/>
      <c r="BC204" s="80"/>
      <c r="BD204" s="80"/>
      <c r="BE204" s="80"/>
      <c r="BF204" s="80"/>
      <c r="BG204" s="80"/>
      <c r="BH204" s="80"/>
      <c r="BI204" s="80"/>
      <c r="BJ204" s="80"/>
      <c r="BK204" s="80"/>
      <c r="BL204" s="80"/>
      <c r="BM204" s="80"/>
      <c r="BN204" s="80"/>
      <c r="BO204" s="80"/>
      <c r="BP204" s="80"/>
      <c r="BQ204" s="80"/>
      <c r="BR204" s="80"/>
      <c r="BS204" s="80"/>
      <c r="BT204" s="80"/>
      <c r="BU204" s="80"/>
      <c r="BV204" s="80"/>
      <c r="BW204" s="80"/>
      <c r="BX204" s="80"/>
      <c r="BY204" s="80"/>
      <c r="BZ204" s="80"/>
      <c r="CA204" s="80"/>
      <c r="CB204" s="80"/>
      <c r="CC204" s="80"/>
      <c r="CD204" s="80"/>
      <c r="CE204" s="80"/>
      <c r="CF204" s="80"/>
      <c r="CG204" s="80"/>
      <c r="CH204" s="80"/>
      <c r="CI204" s="80"/>
      <c r="CJ204" s="80"/>
      <c r="CK204" s="80"/>
      <c r="CL204" s="80"/>
      <c r="CM204" s="80"/>
      <c r="CN204" s="80"/>
      <c r="CO204" s="80"/>
      <c r="CP204" s="80"/>
      <c r="CQ204" s="80"/>
      <c r="CR204" s="80"/>
      <c r="CS204" s="80"/>
      <c r="CT204" s="80"/>
      <c r="CU204" s="80"/>
      <c r="CV204" s="80"/>
      <c r="CW204" s="80"/>
      <c r="CX204" s="80"/>
      <c r="CY204" s="80"/>
      <c r="CZ204" s="80"/>
      <c r="DA204" s="80"/>
      <c r="DB204" s="80"/>
      <c r="DC204" s="80"/>
    </row>
    <row r="205" customFormat="false" ht="12.75" hidden="false" customHeight="false" outlineLevel="0" collapsed="false"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  <c r="AJ205" s="80"/>
      <c r="AK205" s="80"/>
      <c r="AL205" s="80"/>
      <c r="AM205" s="80"/>
      <c r="AN205" s="80"/>
      <c r="AO205" s="80"/>
      <c r="AP205" s="80"/>
      <c r="AQ205" s="80"/>
      <c r="AR205" s="80"/>
      <c r="AS205" s="80"/>
      <c r="AT205" s="80"/>
      <c r="AU205" s="80"/>
      <c r="AV205" s="80"/>
      <c r="AW205" s="80"/>
      <c r="AX205" s="80"/>
      <c r="AY205" s="80"/>
      <c r="AZ205" s="80"/>
      <c r="BA205" s="80"/>
      <c r="BB205" s="80"/>
      <c r="BC205" s="80"/>
      <c r="BD205" s="80"/>
      <c r="BE205" s="80"/>
      <c r="BF205" s="80"/>
      <c r="BG205" s="80"/>
      <c r="BH205" s="80"/>
      <c r="BI205" s="80"/>
      <c r="BJ205" s="80"/>
      <c r="BK205" s="80"/>
      <c r="BL205" s="80"/>
      <c r="BM205" s="80"/>
      <c r="BN205" s="80"/>
      <c r="BO205" s="80"/>
      <c r="BP205" s="80"/>
      <c r="BQ205" s="80"/>
      <c r="BR205" s="80"/>
      <c r="BS205" s="80"/>
      <c r="BT205" s="80"/>
      <c r="BU205" s="80"/>
      <c r="BV205" s="80"/>
      <c r="BW205" s="80"/>
      <c r="BX205" s="80"/>
      <c r="BY205" s="80"/>
      <c r="BZ205" s="80"/>
      <c r="CA205" s="80"/>
      <c r="CB205" s="80"/>
      <c r="CC205" s="80"/>
      <c r="CD205" s="80"/>
      <c r="CE205" s="80"/>
      <c r="CF205" s="80"/>
      <c r="CG205" s="80"/>
      <c r="CH205" s="80"/>
      <c r="CI205" s="80"/>
      <c r="CJ205" s="80"/>
      <c r="CK205" s="80"/>
      <c r="CL205" s="80"/>
      <c r="CM205" s="80"/>
      <c r="CN205" s="80"/>
      <c r="CO205" s="80"/>
      <c r="CP205" s="80"/>
      <c r="CQ205" s="80"/>
      <c r="CR205" s="80"/>
      <c r="CS205" s="80"/>
      <c r="CT205" s="80"/>
      <c r="CU205" s="80"/>
      <c r="CV205" s="80"/>
      <c r="CW205" s="80"/>
      <c r="CX205" s="80"/>
      <c r="CY205" s="80"/>
      <c r="CZ205" s="80"/>
      <c r="DA205" s="80"/>
      <c r="DB205" s="80"/>
      <c r="DC205" s="80"/>
    </row>
    <row r="206" customFormat="false" ht="12.75" hidden="false" customHeight="false" outlineLevel="0" collapsed="false"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  <c r="AJ206" s="80"/>
      <c r="AK206" s="80"/>
      <c r="AL206" s="80"/>
      <c r="AM206" s="80"/>
      <c r="AN206" s="80"/>
      <c r="AO206" s="80"/>
      <c r="AP206" s="80"/>
      <c r="AQ206" s="80"/>
      <c r="AR206" s="80"/>
      <c r="AS206" s="80"/>
      <c r="AT206" s="80"/>
      <c r="AU206" s="80"/>
      <c r="AV206" s="80"/>
      <c r="AW206" s="80"/>
      <c r="AX206" s="80"/>
      <c r="AY206" s="80"/>
      <c r="AZ206" s="80"/>
      <c r="BA206" s="80"/>
      <c r="BB206" s="80"/>
      <c r="BC206" s="80"/>
      <c r="BD206" s="80"/>
      <c r="BE206" s="80"/>
      <c r="BF206" s="80"/>
      <c r="BG206" s="80"/>
      <c r="BH206" s="80"/>
      <c r="BI206" s="80"/>
      <c r="BJ206" s="80"/>
      <c r="BK206" s="80"/>
      <c r="BL206" s="80"/>
      <c r="BM206" s="80"/>
      <c r="BN206" s="80"/>
      <c r="BO206" s="80"/>
      <c r="BP206" s="80"/>
      <c r="BQ206" s="80"/>
      <c r="BR206" s="80"/>
      <c r="BS206" s="80"/>
      <c r="BT206" s="80"/>
      <c r="BU206" s="80"/>
      <c r="BV206" s="80"/>
      <c r="BW206" s="80"/>
      <c r="BX206" s="80"/>
      <c r="BY206" s="80"/>
      <c r="BZ206" s="80"/>
      <c r="CA206" s="80"/>
      <c r="CB206" s="80"/>
      <c r="CC206" s="80"/>
      <c r="CD206" s="80"/>
      <c r="CE206" s="80"/>
      <c r="CF206" s="80"/>
      <c r="CG206" s="80"/>
      <c r="CH206" s="80"/>
      <c r="CI206" s="80"/>
      <c r="CJ206" s="80"/>
      <c r="CK206" s="80"/>
      <c r="CL206" s="80"/>
      <c r="CM206" s="80"/>
      <c r="CN206" s="80"/>
      <c r="CO206" s="80"/>
      <c r="CP206" s="80"/>
      <c r="CQ206" s="80"/>
      <c r="CR206" s="80"/>
      <c r="CS206" s="80"/>
      <c r="CT206" s="80"/>
      <c r="CU206" s="80"/>
      <c r="CV206" s="80"/>
      <c r="CW206" s="80"/>
      <c r="CX206" s="80"/>
      <c r="CY206" s="80"/>
      <c r="CZ206" s="80"/>
      <c r="DA206" s="80"/>
      <c r="DB206" s="80"/>
      <c r="DC206" s="80"/>
    </row>
    <row r="207" customFormat="false" ht="12.75" hidden="false" customHeight="false" outlineLevel="0" collapsed="false"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  <c r="AJ207" s="80"/>
      <c r="AK207" s="80"/>
      <c r="AL207" s="80"/>
      <c r="AM207" s="80"/>
      <c r="AN207" s="80"/>
      <c r="AO207" s="80"/>
      <c r="AP207" s="80"/>
      <c r="AQ207" s="80"/>
      <c r="AR207" s="80"/>
      <c r="AS207" s="80"/>
      <c r="AT207" s="80"/>
      <c r="AU207" s="80"/>
      <c r="AV207" s="80"/>
      <c r="AW207" s="80"/>
      <c r="AX207" s="80"/>
      <c r="AY207" s="80"/>
      <c r="AZ207" s="80"/>
      <c r="BA207" s="80"/>
      <c r="BB207" s="80"/>
      <c r="BC207" s="80"/>
      <c r="BD207" s="80"/>
      <c r="BE207" s="80"/>
      <c r="BF207" s="80"/>
      <c r="BG207" s="80"/>
      <c r="BH207" s="80"/>
      <c r="BI207" s="80"/>
      <c r="BJ207" s="80"/>
      <c r="BK207" s="80"/>
      <c r="BL207" s="80"/>
      <c r="BM207" s="80"/>
      <c r="BN207" s="80"/>
      <c r="BO207" s="80"/>
      <c r="BP207" s="80"/>
      <c r="BQ207" s="80"/>
      <c r="BR207" s="80"/>
      <c r="BS207" s="80"/>
      <c r="BT207" s="80"/>
      <c r="BU207" s="80"/>
      <c r="BV207" s="80"/>
      <c r="BW207" s="80"/>
      <c r="BX207" s="80"/>
      <c r="BY207" s="80"/>
      <c r="BZ207" s="80"/>
      <c r="CA207" s="80"/>
      <c r="CB207" s="80"/>
      <c r="CC207" s="80"/>
      <c r="CD207" s="80"/>
      <c r="CE207" s="80"/>
      <c r="CF207" s="80"/>
      <c r="CG207" s="80"/>
      <c r="CH207" s="80"/>
      <c r="CI207" s="80"/>
      <c r="CJ207" s="80"/>
      <c r="CK207" s="80"/>
      <c r="CL207" s="80"/>
      <c r="CM207" s="80"/>
      <c r="CN207" s="80"/>
      <c r="CO207" s="80"/>
      <c r="CP207" s="80"/>
      <c r="CQ207" s="80"/>
      <c r="CR207" s="80"/>
      <c r="CS207" s="80"/>
      <c r="CT207" s="80"/>
      <c r="CU207" s="80"/>
      <c r="CV207" s="80"/>
      <c r="CW207" s="80"/>
      <c r="CX207" s="80"/>
      <c r="CY207" s="80"/>
      <c r="CZ207" s="80"/>
      <c r="DA207" s="80"/>
      <c r="DB207" s="80"/>
      <c r="DC207" s="80"/>
    </row>
    <row r="208" customFormat="false" ht="12.75" hidden="false" customHeight="false" outlineLevel="0" collapsed="false"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  <c r="AJ208" s="80"/>
      <c r="AK208" s="80"/>
      <c r="AL208" s="80"/>
      <c r="AM208" s="80"/>
      <c r="AN208" s="80"/>
      <c r="AO208" s="80"/>
      <c r="AP208" s="80"/>
      <c r="AQ208" s="80"/>
      <c r="AR208" s="80"/>
      <c r="AS208" s="80"/>
      <c r="AT208" s="80"/>
      <c r="AU208" s="80"/>
      <c r="AV208" s="80"/>
      <c r="AW208" s="80"/>
      <c r="AX208" s="80"/>
      <c r="AY208" s="80"/>
      <c r="AZ208" s="80"/>
      <c r="BA208" s="80"/>
      <c r="BB208" s="80"/>
      <c r="BC208" s="80"/>
      <c r="BD208" s="80"/>
      <c r="BE208" s="80"/>
      <c r="BF208" s="80"/>
      <c r="BG208" s="80"/>
      <c r="BH208" s="80"/>
      <c r="BI208" s="80"/>
      <c r="BJ208" s="80"/>
      <c r="BK208" s="80"/>
      <c r="BL208" s="80"/>
      <c r="BM208" s="80"/>
      <c r="BN208" s="80"/>
      <c r="BO208" s="80"/>
      <c r="BP208" s="80"/>
      <c r="BQ208" s="80"/>
      <c r="BR208" s="80"/>
      <c r="BS208" s="80"/>
      <c r="BT208" s="80"/>
      <c r="BU208" s="80"/>
      <c r="BV208" s="80"/>
      <c r="BW208" s="80"/>
      <c r="BX208" s="80"/>
      <c r="BY208" s="80"/>
      <c r="BZ208" s="80"/>
      <c r="CA208" s="80"/>
      <c r="CB208" s="80"/>
      <c r="CC208" s="80"/>
      <c r="CD208" s="80"/>
      <c r="CE208" s="80"/>
      <c r="CF208" s="80"/>
      <c r="CG208" s="80"/>
      <c r="CH208" s="80"/>
      <c r="CI208" s="80"/>
      <c r="CJ208" s="80"/>
      <c r="CK208" s="80"/>
      <c r="CL208" s="80"/>
      <c r="CM208" s="80"/>
      <c r="CN208" s="80"/>
      <c r="CO208" s="80"/>
      <c r="CP208" s="80"/>
      <c r="CQ208" s="80"/>
      <c r="CR208" s="80"/>
      <c r="CS208" s="80"/>
      <c r="CT208" s="80"/>
      <c r="CU208" s="80"/>
      <c r="CV208" s="80"/>
      <c r="CW208" s="80"/>
      <c r="CX208" s="80"/>
      <c r="CY208" s="80"/>
      <c r="CZ208" s="80"/>
      <c r="DA208" s="80"/>
      <c r="DB208" s="80"/>
      <c r="DC208" s="80"/>
    </row>
    <row r="209" customFormat="false" ht="12.75" hidden="false" customHeight="false" outlineLevel="0" collapsed="false"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  <c r="AJ209" s="80"/>
      <c r="AK209" s="80"/>
      <c r="AL209" s="80"/>
      <c r="AM209" s="80"/>
      <c r="AN209" s="80"/>
      <c r="AO209" s="80"/>
      <c r="AP209" s="80"/>
      <c r="AQ209" s="80"/>
      <c r="AR209" s="80"/>
      <c r="AS209" s="80"/>
      <c r="AT209" s="80"/>
      <c r="AU209" s="80"/>
      <c r="AV209" s="80"/>
      <c r="AW209" s="80"/>
      <c r="AX209" s="80"/>
      <c r="AY209" s="80"/>
      <c r="AZ209" s="80"/>
      <c r="BA209" s="80"/>
      <c r="BB209" s="80"/>
      <c r="BC209" s="80"/>
      <c r="BD209" s="80"/>
      <c r="BE209" s="80"/>
      <c r="BF209" s="80"/>
      <c r="BG209" s="80"/>
      <c r="BH209" s="80"/>
      <c r="BI209" s="80"/>
      <c r="BJ209" s="80"/>
      <c r="BK209" s="80"/>
      <c r="BL209" s="80"/>
      <c r="BM209" s="80"/>
      <c r="BN209" s="80"/>
      <c r="BO209" s="80"/>
      <c r="BP209" s="80"/>
      <c r="BQ209" s="80"/>
      <c r="BR209" s="80"/>
      <c r="BS209" s="80"/>
      <c r="BT209" s="80"/>
      <c r="BU209" s="80"/>
      <c r="BV209" s="80"/>
      <c r="BW209" s="80"/>
      <c r="BX209" s="80"/>
      <c r="BY209" s="80"/>
      <c r="BZ209" s="80"/>
      <c r="CA209" s="80"/>
      <c r="CB209" s="80"/>
      <c r="CC209" s="80"/>
      <c r="CD209" s="80"/>
      <c r="CE209" s="80"/>
      <c r="CF209" s="80"/>
      <c r="CG209" s="80"/>
      <c r="CH209" s="80"/>
      <c r="CI209" s="80"/>
      <c r="CJ209" s="80"/>
      <c r="CK209" s="80"/>
      <c r="CL209" s="80"/>
      <c r="CM209" s="80"/>
      <c r="CN209" s="80"/>
      <c r="CO209" s="80"/>
      <c r="CP209" s="80"/>
      <c r="CQ209" s="80"/>
      <c r="CR209" s="80"/>
      <c r="CS209" s="80"/>
      <c r="CT209" s="80"/>
      <c r="CU209" s="80"/>
      <c r="CV209" s="80"/>
      <c r="CW209" s="80"/>
      <c r="CX209" s="80"/>
      <c r="CY209" s="80"/>
      <c r="CZ209" s="80"/>
      <c r="DA209" s="80"/>
      <c r="DB209" s="80"/>
      <c r="DC209" s="80"/>
    </row>
    <row r="210" customFormat="false" ht="12.75" hidden="false" customHeight="false" outlineLevel="0" collapsed="false"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  <c r="AJ210" s="80"/>
      <c r="AK210" s="80"/>
      <c r="AL210" s="80"/>
      <c r="AM210" s="80"/>
      <c r="AN210" s="80"/>
      <c r="AO210" s="80"/>
      <c r="AP210" s="80"/>
      <c r="AQ210" s="80"/>
      <c r="AR210" s="80"/>
      <c r="AS210" s="80"/>
      <c r="AT210" s="80"/>
      <c r="AU210" s="80"/>
      <c r="AV210" s="80"/>
      <c r="AW210" s="80"/>
      <c r="AX210" s="80"/>
      <c r="AY210" s="80"/>
      <c r="AZ210" s="80"/>
      <c r="BA210" s="80"/>
      <c r="BB210" s="80"/>
      <c r="BC210" s="80"/>
      <c r="BD210" s="80"/>
      <c r="BE210" s="80"/>
      <c r="BF210" s="80"/>
      <c r="BG210" s="80"/>
      <c r="BH210" s="80"/>
      <c r="BI210" s="80"/>
      <c r="BJ210" s="80"/>
      <c r="BK210" s="80"/>
      <c r="BL210" s="80"/>
      <c r="BM210" s="80"/>
      <c r="BN210" s="80"/>
      <c r="BO210" s="80"/>
      <c r="BP210" s="80"/>
      <c r="BQ210" s="80"/>
      <c r="BR210" s="80"/>
      <c r="BS210" s="80"/>
      <c r="BT210" s="80"/>
      <c r="BU210" s="80"/>
      <c r="BV210" s="80"/>
      <c r="BW210" s="80"/>
      <c r="BX210" s="80"/>
      <c r="BY210" s="80"/>
      <c r="BZ210" s="80"/>
      <c r="CA210" s="80"/>
      <c r="CB210" s="80"/>
      <c r="CC210" s="80"/>
      <c r="CD210" s="80"/>
      <c r="CE210" s="80"/>
      <c r="CF210" s="80"/>
      <c r="CG210" s="80"/>
      <c r="CH210" s="80"/>
      <c r="CI210" s="80"/>
      <c r="CJ210" s="80"/>
      <c r="CK210" s="80"/>
      <c r="CL210" s="80"/>
      <c r="CM210" s="80"/>
      <c r="CN210" s="80"/>
      <c r="CO210" s="80"/>
      <c r="CP210" s="80"/>
      <c r="CQ210" s="80"/>
      <c r="CR210" s="80"/>
      <c r="CS210" s="80"/>
      <c r="CT210" s="80"/>
      <c r="CU210" s="80"/>
      <c r="CV210" s="80"/>
      <c r="CW210" s="80"/>
      <c r="CX210" s="80"/>
      <c r="CY210" s="80"/>
      <c r="CZ210" s="80"/>
      <c r="DA210" s="80"/>
      <c r="DB210" s="80"/>
      <c r="DC210" s="80"/>
    </row>
    <row r="211" customFormat="false" ht="12.75" hidden="false" customHeight="false" outlineLevel="0" collapsed="false"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  <c r="AJ211" s="80"/>
      <c r="AK211" s="80"/>
      <c r="AL211" s="80"/>
      <c r="AM211" s="80"/>
      <c r="AN211" s="80"/>
      <c r="AO211" s="80"/>
      <c r="AP211" s="80"/>
      <c r="AQ211" s="80"/>
      <c r="AR211" s="80"/>
      <c r="AS211" s="80"/>
      <c r="AT211" s="80"/>
      <c r="AU211" s="80"/>
      <c r="AV211" s="80"/>
      <c r="AW211" s="80"/>
      <c r="AX211" s="80"/>
      <c r="AY211" s="80"/>
      <c r="AZ211" s="80"/>
      <c r="BA211" s="80"/>
      <c r="BB211" s="80"/>
      <c r="BC211" s="80"/>
      <c r="BD211" s="80"/>
      <c r="BE211" s="80"/>
      <c r="BF211" s="80"/>
      <c r="BG211" s="80"/>
      <c r="BH211" s="80"/>
      <c r="BI211" s="80"/>
      <c r="BJ211" s="80"/>
      <c r="BK211" s="80"/>
      <c r="BL211" s="80"/>
      <c r="BM211" s="80"/>
      <c r="BN211" s="80"/>
      <c r="BO211" s="80"/>
      <c r="BP211" s="80"/>
      <c r="BQ211" s="80"/>
      <c r="BR211" s="80"/>
      <c r="BS211" s="80"/>
      <c r="BT211" s="80"/>
      <c r="BU211" s="80"/>
      <c r="BV211" s="80"/>
      <c r="BW211" s="80"/>
      <c r="BX211" s="80"/>
      <c r="BY211" s="80"/>
      <c r="BZ211" s="80"/>
      <c r="CA211" s="80"/>
      <c r="CB211" s="80"/>
      <c r="CC211" s="80"/>
      <c r="CD211" s="80"/>
      <c r="CE211" s="80"/>
      <c r="CF211" s="80"/>
      <c r="CG211" s="80"/>
      <c r="CH211" s="80"/>
      <c r="CI211" s="80"/>
      <c r="CJ211" s="80"/>
      <c r="CK211" s="80"/>
      <c r="CL211" s="80"/>
      <c r="CM211" s="80"/>
      <c r="CN211" s="80"/>
      <c r="CO211" s="80"/>
      <c r="CP211" s="80"/>
      <c r="CQ211" s="80"/>
      <c r="CR211" s="80"/>
      <c r="CS211" s="80"/>
      <c r="CT211" s="80"/>
      <c r="CU211" s="80"/>
      <c r="CV211" s="80"/>
      <c r="CW211" s="80"/>
      <c r="CX211" s="80"/>
      <c r="CY211" s="80"/>
      <c r="CZ211" s="80"/>
      <c r="DA211" s="80"/>
      <c r="DB211" s="80"/>
      <c r="DC211" s="80"/>
    </row>
    <row r="212" customFormat="false" ht="12.75" hidden="false" customHeight="false" outlineLevel="0" collapsed="false"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  <c r="AJ212" s="80"/>
      <c r="AK212" s="80"/>
      <c r="AL212" s="80"/>
      <c r="AM212" s="80"/>
      <c r="AN212" s="80"/>
      <c r="AO212" s="80"/>
      <c r="AP212" s="80"/>
      <c r="AQ212" s="80"/>
      <c r="AR212" s="80"/>
      <c r="AS212" s="80"/>
      <c r="AT212" s="80"/>
      <c r="AU212" s="80"/>
      <c r="AV212" s="80"/>
      <c r="AW212" s="80"/>
      <c r="AX212" s="80"/>
      <c r="AY212" s="80"/>
      <c r="AZ212" s="80"/>
      <c r="BA212" s="80"/>
      <c r="BB212" s="80"/>
      <c r="BC212" s="80"/>
      <c r="BD212" s="80"/>
      <c r="BE212" s="80"/>
      <c r="BF212" s="80"/>
      <c r="BG212" s="80"/>
      <c r="BH212" s="80"/>
      <c r="BI212" s="80"/>
      <c r="BJ212" s="80"/>
      <c r="BK212" s="80"/>
      <c r="BL212" s="80"/>
      <c r="BM212" s="80"/>
      <c r="BN212" s="80"/>
      <c r="BO212" s="80"/>
      <c r="BP212" s="80"/>
      <c r="BQ212" s="80"/>
      <c r="BR212" s="80"/>
      <c r="BS212" s="80"/>
      <c r="BT212" s="80"/>
      <c r="BU212" s="80"/>
      <c r="BV212" s="80"/>
      <c r="BW212" s="80"/>
      <c r="BX212" s="80"/>
      <c r="BY212" s="80"/>
      <c r="BZ212" s="80"/>
      <c r="CA212" s="80"/>
      <c r="CB212" s="80"/>
      <c r="CC212" s="80"/>
      <c r="CD212" s="80"/>
      <c r="CE212" s="80"/>
      <c r="CF212" s="80"/>
      <c r="CG212" s="80"/>
      <c r="CH212" s="80"/>
      <c r="CI212" s="80"/>
      <c r="CJ212" s="80"/>
      <c r="CK212" s="80"/>
      <c r="CL212" s="80"/>
      <c r="CM212" s="80"/>
      <c r="CN212" s="80"/>
      <c r="CO212" s="80"/>
      <c r="CP212" s="80"/>
      <c r="CQ212" s="80"/>
      <c r="CR212" s="80"/>
      <c r="CS212" s="80"/>
      <c r="CT212" s="80"/>
      <c r="CU212" s="80"/>
      <c r="CV212" s="80"/>
      <c r="CW212" s="80"/>
      <c r="CX212" s="80"/>
      <c r="CY212" s="80"/>
      <c r="CZ212" s="80"/>
      <c r="DA212" s="80"/>
      <c r="DB212" s="80"/>
      <c r="DC212" s="80"/>
    </row>
    <row r="213" customFormat="false" ht="12.75" hidden="false" customHeight="false" outlineLevel="0" collapsed="false"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  <c r="AJ213" s="80"/>
      <c r="AK213" s="80"/>
      <c r="AL213" s="80"/>
      <c r="AM213" s="80"/>
      <c r="AN213" s="80"/>
      <c r="AO213" s="80"/>
      <c r="AP213" s="80"/>
      <c r="AQ213" s="80"/>
      <c r="AR213" s="80"/>
      <c r="AS213" s="80"/>
      <c r="AT213" s="80"/>
      <c r="AU213" s="80"/>
      <c r="AV213" s="80"/>
      <c r="AW213" s="80"/>
      <c r="AX213" s="80"/>
      <c r="AY213" s="80"/>
      <c r="AZ213" s="80"/>
      <c r="BA213" s="80"/>
      <c r="BB213" s="80"/>
      <c r="BC213" s="80"/>
      <c r="BD213" s="80"/>
      <c r="BE213" s="80"/>
      <c r="BF213" s="80"/>
      <c r="BG213" s="80"/>
      <c r="BH213" s="80"/>
      <c r="BI213" s="80"/>
      <c r="BJ213" s="80"/>
      <c r="BK213" s="80"/>
      <c r="BL213" s="80"/>
      <c r="BM213" s="80"/>
      <c r="BN213" s="80"/>
      <c r="BO213" s="80"/>
      <c r="BP213" s="80"/>
      <c r="BQ213" s="80"/>
      <c r="BR213" s="80"/>
      <c r="BS213" s="80"/>
      <c r="BT213" s="80"/>
      <c r="BU213" s="80"/>
      <c r="BV213" s="80"/>
      <c r="BW213" s="80"/>
      <c r="BX213" s="80"/>
      <c r="BY213" s="80"/>
      <c r="BZ213" s="80"/>
      <c r="CA213" s="80"/>
      <c r="CB213" s="80"/>
      <c r="CC213" s="80"/>
      <c r="CD213" s="80"/>
      <c r="CE213" s="80"/>
      <c r="CF213" s="80"/>
      <c r="CG213" s="80"/>
      <c r="CH213" s="80"/>
      <c r="CI213" s="80"/>
      <c r="CJ213" s="80"/>
      <c r="CK213" s="80"/>
      <c r="CL213" s="80"/>
      <c r="CM213" s="80"/>
      <c r="CN213" s="80"/>
      <c r="CO213" s="80"/>
      <c r="CP213" s="80"/>
      <c r="CQ213" s="80"/>
      <c r="CR213" s="80"/>
      <c r="CS213" s="80"/>
      <c r="CT213" s="80"/>
      <c r="CU213" s="80"/>
      <c r="CV213" s="80"/>
      <c r="CW213" s="80"/>
      <c r="CX213" s="80"/>
      <c r="CY213" s="80"/>
      <c r="CZ213" s="80"/>
      <c r="DA213" s="80"/>
      <c r="DB213" s="80"/>
      <c r="DC213" s="80"/>
    </row>
    <row r="214" customFormat="false" ht="12.75" hidden="false" customHeight="false" outlineLevel="0" collapsed="false"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  <c r="AJ214" s="80"/>
      <c r="AK214" s="80"/>
      <c r="AL214" s="80"/>
      <c r="AM214" s="80"/>
      <c r="AN214" s="80"/>
      <c r="AO214" s="80"/>
      <c r="AP214" s="80"/>
      <c r="AQ214" s="80"/>
      <c r="AR214" s="80"/>
      <c r="AS214" s="80"/>
      <c r="AT214" s="80"/>
      <c r="AU214" s="80"/>
      <c r="AV214" s="80"/>
      <c r="AW214" s="80"/>
      <c r="AX214" s="80"/>
      <c r="AY214" s="80"/>
      <c r="AZ214" s="80"/>
      <c r="BA214" s="80"/>
      <c r="BB214" s="80"/>
      <c r="BC214" s="80"/>
      <c r="BD214" s="80"/>
      <c r="BE214" s="80"/>
      <c r="BF214" s="80"/>
      <c r="BG214" s="80"/>
      <c r="BH214" s="80"/>
      <c r="BI214" s="80"/>
      <c r="BJ214" s="80"/>
      <c r="BK214" s="80"/>
      <c r="BL214" s="80"/>
      <c r="BM214" s="80"/>
      <c r="BN214" s="80"/>
      <c r="BO214" s="80"/>
      <c r="BP214" s="80"/>
      <c r="BQ214" s="80"/>
      <c r="BR214" s="80"/>
      <c r="BS214" s="80"/>
      <c r="BT214" s="80"/>
      <c r="BU214" s="80"/>
      <c r="BV214" s="80"/>
      <c r="BW214" s="80"/>
      <c r="BX214" s="80"/>
      <c r="BY214" s="80"/>
      <c r="BZ214" s="80"/>
      <c r="CA214" s="80"/>
      <c r="CB214" s="80"/>
      <c r="CC214" s="80"/>
      <c r="CD214" s="80"/>
      <c r="CE214" s="80"/>
      <c r="CF214" s="80"/>
      <c r="CG214" s="80"/>
      <c r="CH214" s="80"/>
      <c r="CI214" s="80"/>
      <c r="CJ214" s="80"/>
      <c r="CK214" s="80"/>
      <c r="CL214" s="80"/>
      <c r="CM214" s="80"/>
      <c r="CN214" s="80"/>
      <c r="CO214" s="80"/>
      <c r="CP214" s="80"/>
      <c r="CQ214" s="80"/>
      <c r="CR214" s="80"/>
      <c r="CS214" s="80"/>
      <c r="CT214" s="80"/>
      <c r="CU214" s="80"/>
      <c r="CV214" s="80"/>
      <c r="CW214" s="80"/>
      <c r="CX214" s="80"/>
      <c r="CY214" s="80"/>
      <c r="CZ214" s="80"/>
      <c r="DA214" s="80"/>
      <c r="DB214" s="80"/>
      <c r="DC214" s="80"/>
    </row>
    <row r="215" customFormat="false" ht="12.75" hidden="false" customHeight="false" outlineLevel="0" collapsed="false"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  <c r="AJ215" s="80"/>
      <c r="AK215" s="80"/>
      <c r="AL215" s="80"/>
      <c r="AM215" s="80"/>
      <c r="AN215" s="80"/>
      <c r="AO215" s="80"/>
      <c r="AP215" s="80"/>
      <c r="AQ215" s="80"/>
      <c r="AR215" s="80"/>
      <c r="AS215" s="80"/>
      <c r="AT215" s="80"/>
      <c r="AU215" s="80"/>
      <c r="AV215" s="80"/>
      <c r="AW215" s="80"/>
      <c r="AX215" s="80"/>
      <c r="AY215" s="80"/>
      <c r="AZ215" s="80"/>
      <c r="BA215" s="80"/>
      <c r="BB215" s="80"/>
      <c r="BC215" s="80"/>
      <c r="BD215" s="80"/>
      <c r="BE215" s="80"/>
      <c r="BF215" s="80"/>
      <c r="BG215" s="80"/>
      <c r="BH215" s="80"/>
      <c r="BI215" s="80"/>
      <c r="BJ215" s="80"/>
      <c r="BK215" s="80"/>
      <c r="BL215" s="80"/>
      <c r="BM215" s="80"/>
      <c r="BN215" s="80"/>
      <c r="BO215" s="80"/>
      <c r="BP215" s="80"/>
      <c r="BQ215" s="80"/>
      <c r="BR215" s="80"/>
      <c r="BS215" s="80"/>
      <c r="BT215" s="80"/>
      <c r="BU215" s="80"/>
      <c r="BV215" s="80"/>
      <c r="BW215" s="80"/>
      <c r="BX215" s="80"/>
      <c r="BY215" s="80"/>
      <c r="BZ215" s="80"/>
      <c r="CA215" s="80"/>
      <c r="CB215" s="80"/>
      <c r="CC215" s="80"/>
      <c r="CD215" s="80"/>
      <c r="CE215" s="80"/>
      <c r="CF215" s="80"/>
      <c r="CG215" s="80"/>
      <c r="CH215" s="80"/>
      <c r="CI215" s="80"/>
      <c r="CJ215" s="80"/>
      <c r="CK215" s="80"/>
      <c r="CL215" s="80"/>
      <c r="CM215" s="80"/>
      <c r="CN215" s="80"/>
      <c r="CO215" s="80"/>
      <c r="CP215" s="80"/>
      <c r="CQ215" s="80"/>
      <c r="CR215" s="80"/>
      <c r="CS215" s="80"/>
      <c r="CT215" s="80"/>
      <c r="CU215" s="80"/>
      <c r="CV215" s="80"/>
      <c r="CW215" s="80"/>
      <c r="CX215" s="80"/>
      <c r="CY215" s="80"/>
      <c r="CZ215" s="80"/>
      <c r="DA215" s="80"/>
      <c r="DB215" s="80"/>
      <c r="DC215" s="80"/>
    </row>
    <row r="216" customFormat="false" ht="12.75" hidden="false" customHeight="false" outlineLevel="0" collapsed="false"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  <c r="AJ216" s="80"/>
      <c r="AK216" s="80"/>
      <c r="AL216" s="80"/>
      <c r="AM216" s="80"/>
      <c r="AN216" s="80"/>
      <c r="AO216" s="80"/>
      <c r="AP216" s="80"/>
      <c r="AQ216" s="80"/>
      <c r="AR216" s="80"/>
      <c r="AS216" s="80"/>
      <c r="AT216" s="80"/>
      <c r="AU216" s="80"/>
      <c r="AV216" s="80"/>
      <c r="AW216" s="80"/>
      <c r="AX216" s="80"/>
      <c r="AY216" s="80"/>
      <c r="AZ216" s="80"/>
      <c r="BA216" s="80"/>
      <c r="BB216" s="80"/>
      <c r="BC216" s="80"/>
      <c r="BD216" s="80"/>
      <c r="BE216" s="80"/>
      <c r="BF216" s="80"/>
      <c r="BG216" s="80"/>
      <c r="BH216" s="80"/>
      <c r="BI216" s="80"/>
      <c r="BJ216" s="80"/>
      <c r="BK216" s="80"/>
      <c r="BL216" s="80"/>
      <c r="BM216" s="80"/>
      <c r="BN216" s="80"/>
      <c r="BO216" s="80"/>
      <c r="BP216" s="80"/>
      <c r="BQ216" s="80"/>
      <c r="BR216" s="80"/>
      <c r="BS216" s="80"/>
      <c r="BT216" s="80"/>
      <c r="BU216" s="80"/>
      <c r="BV216" s="80"/>
      <c r="BW216" s="80"/>
      <c r="BX216" s="80"/>
      <c r="BY216" s="80"/>
      <c r="BZ216" s="80"/>
      <c r="CA216" s="80"/>
      <c r="CB216" s="80"/>
      <c r="CC216" s="80"/>
      <c r="CD216" s="80"/>
      <c r="CE216" s="80"/>
      <c r="CF216" s="80"/>
      <c r="CG216" s="80"/>
      <c r="CH216" s="80"/>
      <c r="CI216" s="80"/>
      <c r="CJ216" s="80"/>
      <c r="CK216" s="80"/>
      <c r="CL216" s="80"/>
      <c r="CM216" s="80"/>
      <c r="CN216" s="80"/>
      <c r="CO216" s="80"/>
      <c r="CP216" s="80"/>
      <c r="CQ216" s="80"/>
      <c r="CR216" s="80"/>
      <c r="CS216" s="80"/>
      <c r="CT216" s="80"/>
      <c r="CU216" s="80"/>
      <c r="CV216" s="80"/>
      <c r="CW216" s="80"/>
      <c r="CX216" s="80"/>
      <c r="CY216" s="80"/>
      <c r="CZ216" s="80"/>
      <c r="DA216" s="80"/>
      <c r="DB216" s="80"/>
      <c r="DC216" s="80"/>
    </row>
    <row r="217" customFormat="false" ht="12.75" hidden="false" customHeight="false" outlineLevel="0" collapsed="false"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  <c r="AJ217" s="80"/>
      <c r="AK217" s="80"/>
      <c r="AL217" s="80"/>
      <c r="AM217" s="80"/>
      <c r="AN217" s="80"/>
      <c r="AO217" s="80"/>
      <c r="AP217" s="80"/>
      <c r="AQ217" s="80"/>
      <c r="AR217" s="80"/>
      <c r="AS217" s="80"/>
      <c r="AT217" s="80"/>
      <c r="AU217" s="80"/>
      <c r="AV217" s="80"/>
      <c r="AW217" s="80"/>
      <c r="AX217" s="80"/>
      <c r="AY217" s="80"/>
      <c r="AZ217" s="80"/>
      <c r="BA217" s="80"/>
      <c r="BB217" s="80"/>
      <c r="BC217" s="80"/>
      <c r="BD217" s="80"/>
      <c r="BE217" s="80"/>
      <c r="BF217" s="80"/>
      <c r="BG217" s="80"/>
      <c r="BH217" s="80"/>
      <c r="BI217" s="80"/>
      <c r="BJ217" s="80"/>
      <c r="BK217" s="80"/>
      <c r="BL217" s="80"/>
      <c r="BM217" s="80"/>
      <c r="BN217" s="80"/>
      <c r="BO217" s="80"/>
      <c r="BP217" s="80"/>
      <c r="BQ217" s="80"/>
      <c r="BR217" s="80"/>
      <c r="BS217" s="80"/>
      <c r="BT217" s="80"/>
      <c r="BU217" s="80"/>
      <c r="BV217" s="80"/>
      <c r="BW217" s="80"/>
      <c r="BX217" s="80"/>
      <c r="BY217" s="80"/>
      <c r="BZ217" s="80"/>
      <c r="CA217" s="80"/>
      <c r="CB217" s="80"/>
      <c r="CC217" s="80"/>
      <c r="CD217" s="80"/>
      <c r="CE217" s="80"/>
      <c r="CF217" s="80"/>
      <c r="CG217" s="80"/>
      <c r="CH217" s="80"/>
      <c r="CI217" s="80"/>
      <c r="CJ217" s="80"/>
      <c r="CK217" s="80"/>
      <c r="CL217" s="80"/>
      <c r="CM217" s="80"/>
      <c r="CN217" s="80"/>
      <c r="CO217" s="80"/>
      <c r="CP217" s="80"/>
      <c r="CQ217" s="80"/>
      <c r="CR217" s="80"/>
      <c r="CS217" s="80"/>
      <c r="CT217" s="80"/>
      <c r="CU217" s="80"/>
      <c r="CV217" s="80"/>
      <c r="CW217" s="80"/>
      <c r="CX217" s="80"/>
      <c r="CY217" s="80"/>
      <c r="CZ217" s="80"/>
      <c r="DA217" s="80"/>
      <c r="DB217" s="80"/>
      <c r="DC217" s="80"/>
    </row>
    <row r="218" customFormat="false" ht="12.75" hidden="false" customHeight="false" outlineLevel="0" collapsed="false"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  <c r="AJ218" s="80"/>
      <c r="AK218" s="80"/>
      <c r="AL218" s="80"/>
      <c r="AM218" s="80"/>
      <c r="AN218" s="80"/>
      <c r="AO218" s="80"/>
      <c r="AP218" s="80"/>
      <c r="AQ218" s="80"/>
      <c r="AR218" s="80"/>
      <c r="AS218" s="80"/>
      <c r="AT218" s="80"/>
      <c r="AU218" s="80"/>
      <c r="AV218" s="80"/>
      <c r="AW218" s="80"/>
      <c r="AX218" s="80"/>
      <c r="AY218" s="80"/>
      <c r="AZ218" s="80"/>
      <c r="BA218" s="80"/>
      <c r="BB218" s="80"/>
      <c r="BC218" s="80"/>
      <c r="BD218" s="80"/>
      <c r="BE218" s="80"/>
      <c r="BF218" s="80"/>
      <c r="BG218" s="80"/>
      <c r="BH218" s="80"/>
      <c r="BI218" s="80"/>
      <c r="BJ218" s="80"/>
      <c r="BK218" s="80"/>
      <c r="BL218" s="80"/>
      <c r="BM218" s="80"/>
      <c r="BN218" s="80"/>
      <c r="BO218" s="80"/>
      <c r="BP218" s="80"/>
      <c r="BQ218" s="80"/>
      <c r="BR218" s="80"/>
      <c r="BS218" s="80"/>
      <c r="BT218" s="80"/>
      <c r="BU218" s="80"/>
      <c r="BV218" s="80"/>
      <c r="BW218" s="80"/>
      <c r="BX218" s="80"/>
      <c r="BY218" s="80"/>
      <c r="BZ218" s="80"/>
      <c r="CA218" s="80"/>
      <c r="CB218" s="80"/>
      <c r="CC218" s="80"/>
      <c r="CD218" s="80"/>
      <c r="CE218" s="80"/>
      <c r="CF218" s="80"/>
      <c r="CG218" s="80"/>
      <c r="CH218" s="80"/>
      <c r="CI218" s="80"/>
      <c r="CJ218" s="80"/>
      <c r="CK218" s="80"/>
      <c r="CL218" s="80"/>
      <c r="CM218" s="80"/>
      <c r="CN218" s="80"/>
      <c r="CO218" s="80"/>
      <c r="CP218" s="80"/>
      <c r="CQ218" s="80"/>
      <c r="CR218" s="80"/>
      <c r="CS218" s="80"/>
      <c r="CT218" s="80"/>
      <c r="CU218" s="80"/>
      <c r="CV218" s="80"/>
      <c r="CW218" s="80"/>
      <c r="CX218" s="80"/>
      <c r="CY218" s="80"/>
      <c r="CZ218" s="80"/>
      <c r="DA218" s="80"/>
      <c r="DB218" s="80"/>
      <c r="DC218" s="80"/>
    </row>
    <row r="219" customFormat="false" ht="12.75" hidden="false" customHeight="false" outlineLevel="0" collapsed="false"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  <c r="AJ219" s="80"/>
      <c r="AK219" s="80"/>
      <c r="AL219" s="80"/>
      <c r="AM219" s="80"/>
      <c r="AN219" s="80"/>
      <c r="AO219" s="80"/>
      <c r="AP219" s="80"/>
      <c r="AQ219" s="80"/>
      <c r="AR219" s="80"/>
      <c r="AS219" s="80"/>
      <c r="AT219" s="80"/>
      <c r="AU219" s="80"/>
      <c r="AV219" s="80"/>
      <c r="AW219" s="80"/>
      <c r="AX219" s="80"/>
      <c r="AY219" s="80"/>
      <c r="AZ219" s="80"/>
      <c r="BA219" s="80"/>
      <c r="BB219" s="80"/>
      <c r="BC219" s="80"/>
      <c r="BD219" s="80"/>
      <c r="BE219" s="80"/>
      <c r="BF219" s="80"/>
      <c r="BG219" s="80"/>
      <c r="BH219" s="80"/>
      <c r="BI219" s="80"/>
      <c r="BJ219" s="80"/>
      <c r="BK219" s="80"/>
      <c r="BL219" s="80"/>
      <c r="BM219" s="80"/>
      <c r="BN219" s="80"/>
      <c r="BO219" s="80"/>
      <c r="BP219" s="80"/>
      <c r="BQ219" s="80"/>
      <c r="BR219" s="80"/>
      <c r="BS219" s="80"/>
      <c r="BT219" s="80"/>
      <c r="BU219" s="80"/>
      <c r="BV219" s="80"/>
      <c r="BW219" s="80"/>
      <c r="BX219" s="80"/>
      <c r="BY219" s="80"/>
      <c r="BZ219" s="80"/>
      <c r="CA219" s="80"/>
      <c r="CB219" s="80"/>
      <c r="CC219" s="80"/>
      <c r="CD219" s="80"/>
      <c r="CE219" s="80"/>
      <c r="CF219" s="80"/>
      <c r="CG219" s="80"/>
      <c r="CH219" s="80"/>
      <c r="CI219" s="80"/>
      <c r="CJ219" s="80"/>
      <c r="CK219" s="80"/>
      <c r="CL219" s="80"/>
      <c r="CM219" s="80"/>
      <c r="CN219" s="80"/>
      <c r="CO219" s="80"/>
      <c r="CP219" s="80"/>
      <c r="CQ219" s="80"/>
      <c r="CR219" s="80"/>
      <c r="CS219" s="80"/>
      <c r="CT219" s="80"/>
      <c r="CU219" s="80"/>
      <c r="CV219" s="80"/>
      <c r="CW219" s="80"/>
      <c r="CX219" s="80"/>
      <c r="CY219" s="80"/>
      <c r="CZ219" s="80"/>
      <c r="DA219" s="80"/>
      <c r="DB219" s="80"/>
      <c r="DC219" s="80"/>
    </row>
    <row r="220" customFormat="false" ht="12.75" hidden="false" customHeight="false" outlineLevel="0" collapsed="false"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  <c r="AJ220" s="80"/>
      <c r="AK220" s="80"/>
      <c r="AL220" s="80"/>
      <c r="AM220" s="80"/>
      <c r="AN220" s="80"/>
      <c r="AO220" s="80"/>
      <c r="AP220" s="80"/>
      <c r="AQ220" s="80"/>
      <c r="AR220" s="80"/>
      <c r="AS220" s="80"/>
      <c r="AT220" s="80"/>
      <c r="AU220" s="80"/>
      <c r="AV220" s="80"/>
      <c r="AW220" s="80"/>
      <c r="AX220" s="80"/>
      <c r="AY220" s="80"/>
      <c r="AZ220" s="80"/>
      <c r="BA220" s="80"/>
      <c r="BB220" s="80"/>
      <c r="BC220" s="80"/>
      <c r="BD220" s="80"/>
      <c r="BE220" s="80"/>
      <c r="BF220" s="80"/>
      <c r="BG220" s="80"/>
      <c r="BH220" s="80"/>
      <c r="BI220" s="80"/>
      <c r="BJ220" s="80"/>
      <c r="BK220" s="80"/>
      <c r="BL220" s="80"/>
      <c r="BM220" s="80"/>
      <c r="BN220" s="80"/>
      <c r="BO220" s="80"/>
      <c r="BP220" s="80"/>
      <c r="BQ220" s="80"/>
      <c r="BR220" s="80"/>
      <c r="BS220" s="80"/>
      <c r="BT220" s="80"/>
      <c r="BU220" s="80"/>
      <c r="BV220" s="80"/>
      <c r="BW220" s="80"/>
      <c r="BX220" s="80"/>
      <c r="BY220" s="80"/>
      <c r="BZ220" s="80"/>
      <c r="CA220" s="80"/>
      <c r="CB220" s="80"/>
      <c r="CC220" s="80"/>
      <c r="CD220" s="80"/>
      <c r="CE220" s="80"/>
      <c r="CF220" s="80"/>
      <c r="CG220" s="80"/>
      <c r="CH220" s="80"/>
      <c r="CI220" s="80"/>
      <c r="CJ220" s="80"/>
      <c r="CK220" s="80"/>
      <c r="CL220" s="80"/>
      <c r="CM220" s="80"/>
      <c r="CN220" s="80"/>
      <c r="CO220" s="80"/>
      <c r="CP220" s="80"/>
      <c r="CQ220" s="80"/>
      <c r="CR220" s="80"/>
      <c r="CS220" s="80"/>
      <c r="CT220" s="80"/>
      <c r="CU220" s="80"/>
      <c r="CV220" s="80"/>
      <c r="CW220" s="80"/>
      <c r="CX220" s="80"/>
      <c r="CY220" s="80"/>
      <c r="CZ220" s="80"/>
      <c r="DA220" s="80"/>
      <c r="DB220" s="80"/>
      <c r="DC220" s="80"/>
    </row>
    <row r="221" customFormat="false" ht="12.75" hidden="false" customHeight="false" outlineLevel="0" collapsed="false"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  <c r="AJ221" s="80"/>
      <c r="AK221" s="80"/>
      <c r="AL221" s="80"/>
      <c r="AM221" s="80"/>
      <c r="AN221" s="80"/>
      <c r="AO221" s="80"/>
      <c r="AP221" s="80"/>
      <c r="AQ221" s="80"/>
      <c r="AR221" s="80"/>
      <c r="AS221" s="80"/>
      <c r="AT221" s="80"/>
      <c r="AU221" s="80"/>
      <c r="AV221" s="80"/>
      <c r="AW221" s="80"/>
      <c r="AX221" s="80"/>
      <c r="AY221" s="80"/>
      <c r="AZ221" s="80"/>
      <c r="BA221" s="80"/>
      <c r="BB221" s="80"/>
      <c r="BC221" s="80"/>
      <c r="BD221" s="80"/>
      <c r="BE221" s="80"/>
      <c r="BF221" s="80"/>
      <c r="BG221" s="80"/>
      <c r="BH221" s="80"/>
      <c r="BI221" s="80"/>
      <c r="BJ221" s="80"/>
      <c r="BK221" s="80"/>
      <c r="BL221" s="80"/>
      <c r="BM221" s="80"/>
      <c r="BN221" s="80"/>
      <c r="BO221" s="80"/>
      <c r="BP221" s="80"/>
      <c r="BQ221" s="80"/>
      <c r="BR221" s="80"/>
      <c r="BS221" s="80"/>
      <c r="BT221" s="80"/>
      <c r="BU221" s="80"/>
      <c r="BV221" s="80"/>
      <c r="BW221" s="80"/>
      <c r="BX221" s="80"/>
      <c r="BY221" s="80"/>
      <c r="BZ221" s="80"/>
      <c r="CA221" s="80"/>
      <c r="CB221" s="80"/>
      <c r="CC221" s="80"/>
      <c r="CD221" s="80"/>
      <c r="CE221" s="80"/>
      <c r="CF221" s="80"/>
      <c r="CG221" s="80"/>
      <c r="CH221" s="80"/>
      <c r="CI221" s="80"/>
      <c r="CJ221" s="80"/>
      <c r="CK221" s="80"/>
      <c r="CL221" s="80"/>
      <c r="CM221" s="80"/>
      <c r="CN221" s="80"/>
      <c r="CO221" s="80"/>
      <c r="CP221" s="80"/>
      <c r="CQ221" s="80"/>
      <c r="CR221" s="80"/>
      <c r="CS221" s="80"/>
      <c r="CT221" s="80"/>
      <c r="CU221" s="80"/>
      <c r="CV221" s="80"/>
      <c r="CW221" s="80"/>
      <c r="CX221" s="80"/>
      <c r="CY221" s="80"/>
      <c r="CZ221" s="80"/>
      <c r="DA221" s="80"/>
      <c r="DB221" s="80"/>
      <c r="DC221" s="80"/>
    </row>
    <row r="222" customFormat="false" ht="12.75" hidden="false" customHeight="false" outlineLevel="0" collapsed="false"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  <c r="AJ222" s="80"/>
      <c r="AK222" s="80"/>
      <c r="AL222" s="80"/>
      <c r="AM222" s="80"/>
      <c r="AN222" s="80"/>
      <c r="AO222" s="80"/>
      <c r="AP222" s="80"/>
      <c r="AQ222" s="80"/>
      <c r="AR222" s="80"/>
      <c r="AS222" s="80"/>
      <c r="AT222" s="80"/>
      <c r="AU222" s="80"/>
      <c r="AV222" s="80"/>
      <c r="AW222" s="80"/>
      <c r="AX222" s="80"/>
      <c r="AY222" s="80"/>
      <c r="AZ222" s="80"/>
      <c r="BA222" s="80"/>
      <c r="BB222" s="80"/>
      <c r="BC222" s="80"/>
      <c r="BD222" s="80"/>
      <c r="BE222" s="80"/>
      <c r="BF222" s="80"/>
      <c r="BG222" s="80"/>
      <c r="BH222" s="80"/>
      <c r="BI222" s="80"/>
      <c r="BJ222" s="80"/>
      <c r="BK222" s="80"/>
      <c r="BL222" s="80"/>
      <c r="BM222" s="80"/>
      <c r="BN222" s="80"/>
      <c r="BO222" s="80"/>
      <c r="BP222" s="80"/>
      <c r="BQ222" s="80"/>
      <c r="BR222" s="80"/>
      <c r="BS222" s="80"/>
      <c r="BT222" s="80"/>
      <c r="BU222" s="80"/>
      <c r="BV222" s="80"/>
      <c r="BW222" s="80"/>
      <c r="BX222" s="80"/>
      <c r="BY222" s="80"/>
      <c r="BZ222" s="80"/>
      <c r="CA222" s="80"/>
      <c r="CB222" s="80"/>
      <c r="CC222" s="80"/>
      <c r="CD222" s="80"/>
      <c r="CE222" s="80"/>
      <c r="CF222" s="80"/>
      <c r="CG222" s="80"/>
      <c r="CH222" s="80"/>
      <c r="CI222" s="80"/>
      <c r="CJ222" s="80"/>
      <c r="CK222" s="80"/>
      <c r="CL222" s="80"/>
      <c r="CM222" s="80"/>
      <c r="CN222" s="80"/>
      <c r="CO222" s="80"/>
      <c r="CP222" s="80"/>
      <c r="CQ222" s="80"/>
      <c r="CR222" s="80"/>
      <c r="CS222" s="80"/>
      <c r="CT222" s="80"/>
      <c r="CU222" s="80"/>
      <c r="CV222" s="80"/>
      <c r="CW222" s="80"/>
      <c r="CX222" s="80"/>
      <c r="CY222" s="80"/>
      <c r="CZ222" s="80"/>
      <c r="DA222" s="80"/>
      <c r="DB222" s="80"/>
      <c r="DC222" s="80"/>
    </row>
    <row r="223" customFormat="false" ht="12.75" hidden="false" customHeight="false" outlineLevel="0" collapsed="false"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  <c r="AJ223" s="80"/>
      <c r="AK223" s="80"/>
      <c r="AL223" s="80"/>
      <c r="AM223" s="80"/>
      <c r="AN223" s="80"/>
      <c r="AO223" s="80"/>
      <c r="AP223" s="80"/>
      <c r="AQ223" s="80"/>
      <c r="AR223" s="80"/>
      <c r="AS223" s="80"/>
      <c r="AT223" s="80"/>
      <c r="AU223" s="80"/>
      <c r="AV223" s="80"/>
      <c r="AW223" s="80"/>
      <c r="AX223" s="80"/>
      <c r="AY223" s="80"/>
      <c r="AZ223" s="80"/>
      <c r="BA223" s="80"/>
      <c r="BB223" s="80"/>
      <c r="BC223" s="80"/>
      <c r="BD223" s="80"/>
      <c r="BE223" s="80"/>
      <c r="BF223" s="80"/>
      <c r="BG223" s="80"/>
      <c r="BH223" s="80"/>
      <c r="BI223" s="80"/>
      <c r="BJ223" s="80"/>
      <c r="BK223" s="80"/>
      <c r="BL223" s="80"/>
      <c r="BM223" s="80"/>
      <c r="BN223" s="80"/>
      <c r="BO223" s="80"/>
      <c r="BP223" s="80"/>
      <c r="BQ223" s="80"/>
      <c r="BR223" s="80"/>
      <c r="BS223" s="80"/>
      <c r="BT223" s="80"/>
      <c r="BU223" s="80"/>
      <c r="BV223" s="80"/>
      <c r="BW223" s="80"/>
      <c r="BX223" s="80"/>
      <c r="BY223" s="80"/>
      <c r="BZ223" s="80"/>
      <c r="CA223" s="80"/>
      <c r="CB223" s="80"/>
      <c r="CC223" s="80"/>
      <c r="CD223" s="80"/>
      <c r="CE223" s="80"/>
      <c r="CF223" s="80"/>
      <c r="CG223" s="80"/>
      <c r="CH223" s="80"/>
      <c r="CI223" s="80"/>
      <c r="CJ223" s="80"/>
      <c r="CK223" s="80"/>
      <c r="CL223" s="80"/>
      <c r="CM223" s="80"/>
      <c r="CN223" s="80"/>
      <c r="CO223" s="80"/>
      <c r="CP223" s="80"/>
      <c r="CQ223" s="80"/>
      <c r="CR223" s="80"/>
      <c r="CS223" s="80"/>
      <c r="CT223" s="80"/>
      <c r="CU223" s="80"/>
      <c r="CV223" s="80"/>
      <c r="CW223" s="80"/>
      <c r="CX223" s="80"/>
      <c r="CY223" s="80"/>
      <c r="CZ223" s="80"/>
      <c r="DA223" s="80"/>
      <c r="DB223" s="80"/>
      <c r="DC223" s="80"/>
    </row>
    <row r="224" customFormat="false" ht="12.75" hidden="false" customHeight="false" outlineLevel="0" collapsed="false"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  <c r="AJ224" s="80"/>
      <c r="AK224" s="80"/>
      <c r="AL224" s="80"/>
      <c r="AM224" s="80"/>
      <c r="AN224" s="80"/>
      <c r="AO224" s="80"/>
      <c r="AP224" s="80"/>
      <c r="AQ224" s="80"/>
      <c r="AR224" s="80"/>
      <c r="AS224" s="80"/>
      <c r="AT224" s="80"/>
      <c r="AU224" s="80"/>
      <c r="AV224" s="80"/>
      <c r="AW224" s="80"/>
      <c r="AX224" s="80"/>
      <c r="AY224" s="80"/>
      <c r="AZ224" s="80"/>
      <c r="BA224" s="80"/>
      <c r="BB224" s="80"/>
      <c r="BC224" s="80"/>
      <c r="BD224" s="80"/>
      <c r="BE224" s="80"/>
      <c r="BF224" s="80"/>
      <c r="BG224" s="80"/>
      <c r="BH224" s="80"/>
      <c r="BI224" s="80"/>
      <c r="BJ224" s="80"/>
      <c r="BK224" s="80"/>
      <c r="BL224" s="80"/>
      <c r="BM224" s="80"/>
      <c r="BN224" s="80"/>
      <c r="BO224" s="80"/>
      <c r="BP224" s="80"/>
      <c r="BQ224" s="80"/>
      <c r="BR224" s="80"/>
      <c r="BS224" s="80"/>
      <c r="BT224" s="80"/>
      <c r="BU224" s="80"/>
      <c r="BV224" s="80"/>
      <c r="BW224" s="80"/>
      <c r="BX224" s="80"/>
      <c r="BY224" s="80"/>
      <c r="BZ224" s="80"/>
      <c r="CA224" s="80"/>
      <c r="CB224" s="80"/>
      <c r="CC224" s="80"/>
      <c r="CD224" s="80"/>
      <c r="CE224" s="80"/>
      <c r="CF224" s="80"/>
      <c r="CG224" s="80"/>
      <c r="CH224" s="80"/>
      <c r="CI224" s="80"/>
      <c r="CJ224" s="80"/>
      <c r="CK224" s="80"/>
      <c r="CL224" s="80"/>
      <c r="CM224" s="80"/>
      <c r="CN224" s="80"/>
      <c r="CO224" s="80"/>
      <c r="CP224" s="80"/>
      <c r="CQ224" s="80"/>
      <c r="CR224" s="80"/>
      <c r="CS224" s="80"/>
      <c r="CT224" s="80"/>
      <c r="CU224" s="80"/>
      <c r="CV224" s="80"/>
      <c r="CW224" s="80"/>
      <c r="CX224" s="80"/>
      <c r="CY224" s="80"/>
      <c r="CZ224" s="80"/>
      <c r="DA224" s="80"/>
      <c r="DB224" s="80"/>
      <c r="DC224" s="80"/>
    </row>
    <row r="225" customFormat="false" ht="12.75" hidden="false" customHeight="false" outlineLevel="0" collapsed="false"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  <c r="AJ225" s="80"/>
      <c r="AK225" s="80"/>
      <c r="AL225" s="80"/>
      <c r="AM225" s="80"/>
      <c r="AN225" s="80"/>
      <c r="AO225" s="80"/>
      <c r="AP225" s="80"/>
      <c r="AQ225" s="80"/>
      <c r="AR225" s="80"/>
      <c r="AS225" s="80"/>
      <c r="AT225" s="80"/>
      <c r="AU225" s="80"/>
      <c r="AV225" s="80"/>
      <c r="AW225" s="80"/>
      <c r="AX225" s="80"/>
      <c r="AY225" s="80"/>
      <c r="AZ225" s="80"/>
      <c r="BA225" s="80"/>
      <c r="BB225" s="80"/>
      <c r="BC225" s="80"/>
      <c r="BD225" s="80"/>
      <c r="BE225" s="80"/>
      <c r="BF225" s="80"/>
      <c r="BG225" s="80"/>
      <c r="BH225" s="80"/>
      <c r="BI225" s="80"/>
      <c r="BJ225" s="80"/>
      <c r="BK225" s="80"/>
      <c r="BL225" s="80"/>
      <c r="BM225" s="80"/>
      <c r="BN225" s="80"/>
      <c r="BO225" s="80"/>
      <c r="BP225" s="80"/>
      <c r="BQ225" s="80"/>
      <c r="BR225" s="80"/>
      <c r="BS225" s="80"/>
      <c r="BT225" s="80"/>
      <c r="BU225" s="80"/>
      <c r="BV225" s="80"/>
      <c r="BW225" s="80"/>
      <c r="BX225" s="80"/>
      <c r="BY225" s="80"/>
      <c r="BZ225" s="80"/>
      <c r="CA225" s="80"/>
      <c r="CB225" s="80"/>
      <c r="CC225" s="80"/>
      <c r="CD225" s="80"/>
      <c r="CE225" s="80"/>
      <c r="CF225" s="80"/>
      <c r="CG225" s="80"/>
      <c r="CH225" s="80"/>
      <c r="CI225" s="80"/>
      <c r="CJ225" s="80"/>
      <c r="CK225" s="80"/>
      <c r="CL225" s="80"/>
      <c r="CM225" s="80"/>
      <c r="CN225" s="80"/>
      <c r="CO225" s="80"/>
      <c r="CP225" s="80"/>
      <c r="CQ225" s="80"/>
      <c r="CR225" s="80"/>
      <c r="CS225" s="80"/>
      <c r="CT225" s="80"/>
      <c r="CU225" s="80"/>
      <c r="CV225" s="80"/>
      <c r="CW225" s="80"/>
      <c r="CX225" s="80"/>
      <c r="CY225" s="80"/>
      <c r="CZ225" s="80"/>
      <c r="DA225" s="80"/>
      <c r="DB225" s="80"/>
      <c r="DC225" s="80"/>
    </row>
    <row r="226" customFormat="false" ht="12.75" hidden="false" customHeight="false" outlineLevel="0" collapsed="false"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  <c r="AJ226" s="80"/>
      <c r="AK226" s="80"/>
      <c r="AL226" s="80"/>
      <c r="AM226" s="80"/>
      <c r="AN226" s="80"/>
      <c r="AO226" s="80"/>
      <c r="AP226" s="80"/>
      <c r="AQ226" s="80"/>
      <c r="AR226" s="80"/>
      <c r="AS226" s="80"/>
      <c r="AT226" s="80"/>
      <c r="AU226" s="80"/>
      <c r="AV226" s="80"/>
      <c r="AW226" s="80"/>
      <c r="AX226" s="80"/>
      <c r="AY226" s="80"/>
      <c r="AZ226" s="80"/>
      <c r="BA226" s="80"/>
      <c r="BB226" s="80"/>
      <c r="BC226" s="80"/>
      <c r="BD226" s="80"/>
      <c r="BE226" s="80"/>
      <c r="BF226" s="80"/>
      <c r="BG226" s="80"/>
      <c r="BH226" s="80"/>
      <c r="BI226" s="80"/>
      <c r="BJ226" s="80"/>
      <c r="BK226" s="80"/>
      <c r="BL226" s="80"/>
      <c r="BM226" s="80"/>
      <c r="BN226" s="80"/>
      <c r="BO226" s="80"/>
      <c r="BP226" s="80"/>
      <c r="BQ226" s="80"/>
      <c r="BR226" s="80"/>
      <c r="BS226" s="80"/>
      <c r="BT226" s="80"/>
      <c r="BU226" s="80"/>
      <c r="BV226" s="80"/>
      <c r="BW226" s="80"/>
      <c r="BX226" s="80"/>
      <c r="BY226" s="80"/>
      <c r="BZ226" s="80"/>
      <c r="CA226" s="80"/>
      <c r="CB226" s="80"/>
      <c r="CC226" s="80"/>
      <c r="CD226" s="80"/>
      <c r="CE226" s="80"/>
      <c r="CF226" s="80"/>
      <c r="CG226" s="80"/>
      <c r="CH226" s="80"/>
      <c r="CI226" s="80"/>
      <c r="CJ226" s="80"/>
      <c r="CK226" s="80"/>
      <c r="CL226" s="80"/>
      <c r="CM226" s="80"/>
      <c r="CN226" s="80"/>
      <c r="CO226" s="80"/>
      <c r="CP226" s="80"/>
      <c r="CQ226" s="80"/>
      <c r="CR226" s="80"/>
      <c r="CS226" s="80"/>
      <c r="CT226" s="80"/>
      <c r="CU226" s="80"/>
      <c r="CV226" s="80"/>
      <c r="CW226" s="80"/>
      <c r="CX226" s="80"/>
      <c r="CY226" s="80"/>
      <c r="CZ226" s="80"/>
      <c r="DA226" s="80"/>
      <c r="DB226" s="80"/>
      <c r="DC226" s="80"/>
    </row>
    <row r="227" customFormat="false" ht="12.75" hidden="false" customHeight="false" outlineLevel="0" collapsed="false"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  <c r="AJ227" s="80"/>
      <c r="AK227" s="80"/>
      <c r="AL227" s="80"/>
      <c r="AM227" s="80"/>
      <c r="AN227" s="80"/>
      <c r="AO227" s="80"/>
      <c r="AP227" s="80"/>
      <c r="AQ227" s="80"/>
      <c r="AR227" s="80"/>
      <c r="AS227" s="80"/>
      <c r="AT227" s="80"/>
      <c r="AU227" s="80"/>
      <c r="AV227" s="80"/>
      <c r="AW227" s="80"/>
      <c r="AX227" s="80"/>
      <c r="AY227" s="80"/>
      <c r="AZ227" s="80"/>
      <c r="BA227" s="80"/>
      <c r="BB227" s="80"/>
      <c r="BC227" s="80"/>
      <c r="BD227" s="80"/>
      <c r="BE227" s="80"/>
      <c r="BF227" s="80"/>
      <c r="BG227" s="80"/>
      <c r="BH227" s="80"/>
      <c r="BI227" s="80"/>
      <c r="BJ227" s="80"/>
      <c r="BK227" s="80"/>
      <c r="BL227" s="80"/>
      <c r="BM227" s="80"/>
      <c r="BN227" s="80"/>
      <c r="BO227" s="80"/>
      <c r="BP227" s="80"/>
      <c r="BQ227" s="80"/>
      <c r="BR227" s="80"/>
      <c r="BS227" s="80"/>
      <c r="BT227" s="80"/>
      <c r="BU227" s="80"/>
      <c r="BV227" s="80"/>
      <c r="BW227" s="80"/>
      <c r="BX227" s="80"/>
      <c r="BY227" s="80"/>
      <c r="BZ227" s="80"/>
      <c r="CA227" s="80"/>
      <c r="CB227" s="80"/>
      <c r="CC227" s="80"/>
      <c r="CD227" s="80"/>
      <c r="CE227" s="80"/>
      <c r="CF227" s="80"/>
      <c r="CG227" s="80"/>
      <c r="CH227" s="80"/>
      <c r="CI227" s="80"/>
      <c r="CJ227" s="80"/>
      <c r="CK227" s="80"/>
      <c r="CL227" s="80"/>
      <c r="CM227" s="80"/>
      <c r="CN227" s="80"/>
      <c r="CO227" s="80"/>
      <c r="CP227" s="80"/>
      <c r="CQ227" s="80"/>
      <c r="CR227" s="80"/>
      <c r="CS227" s="80"/>
      <c r="CT227" s="80"/>
      <c r="CU227" s="80"/>
      <c r="CV227" s="80"/>
      <c r="CW227" s="80"/>
      <c r="CX227" s="80"/>
      <c r="CY227" s="80"/>
      <c r="CZ227" s="80"/>
      <c r="DA227" s="80"/>
      <c r="DB227" s="80"/>
      <c r="DC227" s="80"/>
    </row>
    <row r="228" customFormat="false" ht="12.75" hidden="false" customHeight="false" outlineLevel="0" collapsed="false"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  <c r="AJ228" s="80"/>
      <c r="AK228" s="80"/>
      <c r="AL228" s="80"/>
      <c r="AM228" s="80"/>
      <c r="AN228" s="80"/>
      <c r="AO228" s="80"/>
      <c r="AP228" s="80"/>
      <c r="AQ228" s="80"/>
      <c r="AR228" s="80"/>
      <c r="AS228" s="80"/>
      <c r="AT228" s="80"/>
      <c r="AU228" s="80"/>
      <c r="AV228" s="80"/>
      <c r="AW228" s="80"/>
      <c r="AX228" s="80"/>
      <c r="AY228" s="80"/>
      <c r="AZ228" s="80"/>
      <c r="BA228" s="80"/>
      <c r="BB228" s="80"/>
      <c r="BC228" s="80"/>
      <c r="BD228" s="80"/>
      <c r="BE228" s="80"/>
      <c r="BF228" s="80"/>
      <c r="BG228" s="80"/>
      <c r="BH228" s="80"/>
      <c r="BI228" s="80"/>
      <c r="BJ228" s="80"/>
      <c r="BK228" s="80"/>
      <c r="BL228" s="80"/>
      <c r="BM228" s="80"/>
      <c r="BN228" s="80"/>
      <c r="BO228" s="80"/>
      <c r="BP228" s="80"/>
      <c r="BQ228" s="80"/>
      <c r="BR228" s="80"/>
      <c r="BS228" s="80"/>
      <c r="BT228" s="80"/>
      <c r="BU228" s="80"/>
      <c r="BV228" s="80"/>
      <c r="BW228" s="80"/>
      <c r="BX228" s="80"/>
      <c r="BY228" s="80"/>
      <c r="BZ228" s="80"/>
      <c r="CA228" s="80"/>
      <c r="CB228" s="80"/>
      <c r="CC228" s="80"/>
      <c r="CD228" s="80"/>
      <c r="CE228" s="80"/>
      <c r="CF228" s="80"/>
      <c r="CG228" s="80"/>
      <c r="CH228" s="80"/>
      <c r="CI228" s="80"/>
      <c r="CJ228" s="80"/>
      <c r="CK228" s="80"/>
      <c r="CL228" s="80"/>
      <c r="CM228" s="80"/>
      <c r="CN228" s="80"/>
      <c r="CO228" s="80"/>
      <c r="CP228" s="80"/>
      <c r="CQ228" s="80"/>
      <c r="CR228" s="80"/>
      <c r="CS228" s="80"/>
      <c r="CT228" s="80"/>
      <c r="CU228" s="80"/>
      <c r="CV228" s="80"/>
      <c r="CW228" s="80"/>
      <c r="CX228" s="80"/>
      <c r="CY228" s="80"/>
      <c r="CZ228" s="80"/>
      <c r="DA228" s="80"/>
      <c r="DB228" s="80"/>
      <c r="DC228" s="80"/>
    </row>
    <row r="229" customFormat="false" ht="12.75" hidden="false" customHeight="false" outlineLevel="0" collapsed="false"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  <c r="AJ229" s="80"/>
      <c r="AK229" s="80"/>
      <c r="AL229" s="80"/>
      <c r="AM229" s="80"/>
      <c r="AN229" s="80"/>
      <c r="AO229" s="80"/>
      <c r="AP229" s="80"/>
      <c r="AQ229" s="80"/>
      <c r="AR229" s="80"/>
      <c r="AS229" s="80"/>
      <c r="AT229" s="80"/>
      <c r="AU229" s="80"/>
      <c r="AV229" s="80"/>
      <c r="AW229" s="80"/>
      <c r="AX229" s="80"/>
      <c r="AY229" s="80"/>
      <c r="AZ229" s="80"/>
      <c r="BA229" s="80"/>
      <c r="BB229" s="80"/>
      <c r="BC229" s="80"/>
      <c r="BD229" s="80"/>
      <c r="BE229" s="80"/>
      <c r="BF229" s="80"/>
      <c r="BG229" s="80"/>
      <c r="BH229" s="80"/>
      <c r="BI229" s="80"/>
      <c r="BJ229" s="80"/>
      <c r="BK229" s="80"/>
      <c r="BL229" s="80"/>
      <c r="BM229" s="80"/>
      <c r="BN229" s="80"/>
      <c r="BO229" s="80"/>
      <c r="BP229" s="80"/>
      <c r="BQ229" s="80"/>
      <c r="BR229" s="80"/>
      <c r="BS229" s="80"/>
      <c r="BT229" s="80"/>
      <c r="BU229" s="80"/>
      <c r="BV229" s="80"/>
      <c r="BW229" s="80"/>
      <c r="BX229" s="80"/>
      <c r="BY229" s="80"/>
      <c r="BZ229" s="80"/>
      <c r="CA229" s="80"/>
      <c r="CB229" s="80"/>
      <c r="CC229" s="80"/>
      <c r="CD229" s="80"/>
      <c r="CE229" s="80"/>
      <c r="CF229" s="80"/>
      <c r="CG229" s="80"/>
      <c r="CH229" s="80"/>
      <c r="CI229" s="80"/>
      <c r="CJ229" s="80"/>
      <c r="CK229" s="80"/>
      <c r="CL229" s="80"/>
      <c r="CM229" s="80"/>
      <c r="CN229" s="80"/>
      <c r="CO229" s="80"/>
      <c r="CP229" s="80"/>
      <c r="CQ229" s="80"/>
      <c r="CR229" s="80"/>
      <c r="CS229" s="80"/>
      <c r="CT229" s="80"/>
      <c r="CU229" s="80"/>
      <c r="CV229" s="80"/>
      <c r="CW229" s="80"/>
      <c r="CX229" s="80"/>
      <c r="CY229" s="80"/>
      <c r="CZ229" s="80"/>
      <c r="DA229" s="80"/>
      <c r="DB229" s="80"/>
      <c r="DC229" s="80"/>
    </row>
    <row r="230" customFormat="false" ht="12.75" hidden="false" customHeight="false" outlineLevel="0" collapsed="false"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  <c r="AJ230" s="80"/>
      <c r="AK230" s="80"/>
      <c r="AL230" s="80"/>
      <c r="AM230" s="80"/>
      <c r="AN230" s="80"/>
      <c r="AO230" s="80"/>
      <c r="AP230" s="80"/>
      <c r="AQ230" s="80"/>
      <c r="AR230" s="80"/>
      <c r="AS230" s="80"/>
      <c r="AT230" s="80"/>
      <c r="AU230" s="80"/>
      <c r="AV230" s="80"/>
      <c r="AW230" s="80"/>
      <c r="AX230" s="80"/>
      <c r="AY230" s="80"/>
      <c r="AZ230" s="80"/>
      <c r="BA230" s="80"/>
      <c r="BB230" s="80"/>
      <c r="BC230" s="80"/>
      <c r="BD230" s="80"/>
      <c r="BE230" s="80"/>
      <c r="BF230" s="80"/>
      <c r="BG230" s="80"/>
      <c r="BH230" s="80"/>
      <c r="BI230" s="80"/>
      <c r="BJ230" s="80"/>
      <c r="BK230" s="80"/>
      <c r="BL230" s="80"/>
      <c r="BM230" s="80"/>
      <c r="BN230" s="80"/>
      <c r="BO230" s="80"/>
      <c r="BP230" s="80"/>
      <c r="BQ230" s="80"/>
      <c r="BR230" s="80"/>
      <c r="BS230" s="80"/>
      <c r="BT230" s="80"/>
      <c r="BU230" s="80"/>
      <c r="BV230" s="80"/>
      <c r="BW230" s="80"/>
      <c r="BX230" s="80"/>
      <c r="BY230" s="80"/>
      <c r="BZ230" s="80"/>
      <c r="CA230" s="80"/>
      <c r="CB230" s="80"/>
      <c r="CC230" s="80"/>
      <c r="CD230" s="80"/>
      <c r="CE230" s="80"/>
      <c r="CF230" s="80"/>
      <c r="CG230" s="80"/>
      <c r="CH230" s="80"/>
      <c r="CI230" s="80"/>
      <c r="CJ230" s="80"/>
      <c r="CK230" s="80"/>
      <c r="CL230" s="80"/>
      <c r="CM230" s="80"/>
      <c r="CN230" s="80"/>
      <c r="CO230" s="80"/>
      <c r="CP230" s="80"/>
      <c r="CQ230" s="80"/>
      <c r="CR230" s="80"/>
      <c r="CS230" s="80"/>
      <c r="CT230" s="80"/>
      <c r="CU230" s="80"/>
      <c r="CV230" s="80"/>
      <c r="CW230" s="80"/>
      <c r="CX230" s="80"/>
      <c r="CY230" s="80"/>
      <c r="CZ230" s="80"/>
      <c r="DA230" s="80"/>
      <c r="DB230" s="80"/>
      <c r="DC230" s="80"/>
    </row>
  </sheetData>
  <printOptions headings="false" gridLines="false" gridLinesSet="true" horizontalCentered="false" verticalCentered="true"/>
  <pageMargins left="0.747916666666667" right="0.747916666666667" top="0.845138888888889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R5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1" ySplit="8" topLeftCell="L9" activePane="bottomRight" state="frozen"/>
      <selection pane="topLeft" activeCell="A1" activeCellId="0" sqref="A1"/>
      <selection pane="topRight" activeCell="L1" activeCellId="0" sqref="L1"/>
      <selection pane="bottomLeft" activeCell="A9" activeCellId="0" sqref="A9"/>
      <selection pane="bottomRight" activeCell="L9" activeCellId="0" sqref="L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99"/>
    <col collapsed="false" customWidth="true" hidden="false" outlineLevel="0" max="3" min="3" style="0" width="9.99"/>
    <col collapsed="false" customWidth="true" hidden="true" outlineLevel="0" max="4" min="4" style="0" width="10.71"/>
    <col collapsed="false" customWidth="true" hidden="false" outlineLevel="0" max="5" min="5" style="0" width="10.71"/>
    <col collapsed="false" customWidth="true" hidden="true" outlineLevel="0" max="7" min="7" style="0" width="10.71"/>
    <col collapsed="false" customWidth="true" hidden="false" outlineLevel="0" max="8" min="8" style="0" width="10.71"/>
    <col collapsed="false" customWidth="false" hidden="true" outlineLevel="0" max="10" min="9" style="0" width="9.06"/>
    <col collapsed="false" customWidth="true" hidden="false" outlineLevel="0" max="11" min="11" style="0" width="14.7"/>
    <col collapsed="false" customWidth="true" hidden="false" outlineLevel="0" max="26" min="26" style="0" width="9.99"/>
    <col collapsed="false" customWidth="true" hidden="false" outlineLevel="0" max="122" min="61" style="0" width="9.14"/>
  </cols>
  <sheetData>
    <row r="1" customFormat="false" ht="12.75" hidden="false" customHeight="false" outlineLevel="0" collapsed="false">
      <c r="A1" s="3" t="s">
        <v>34</v>
      </c>
    </row>
    <row r="2" customFormat="false" ht="15" hidden="false" customHeight="false" outlineLevel="0" collapsed="false">
      <c r="A2" s="119"/>
    </row>
    <row r="3" customFormat="false" ht="15.75" hidden="false" customHeight="false" outlineLevel="0" collapsed="false">
      <c r="A3" s="2" t="s">
        <v>35</v>
      </c>
      <c r="B3" s="3"/>
      <c r="C3" s="3"/>
      <c r="D3" s="3"/>
      <c r="E3" s="3"/>
      <c r="F3" s="3"/>
      <c r="O3" s="66"/>
    </row>
    <row r="4" customFormat="false" ht="15" hidden="false" customHeight="false" outlineLevel="0" collapsed="false">
      <c r="A4" s="64" t="s">
        <v>79</v>
      </c>
      <c r="B4" s="3"/>
      <c r="C4" s="3"/>
      <c r="D4" s="3"/>
      <c r="E4" s="3"/>
      <c r="F4" s="3"/>
      <c r="O4" s="66"/>
    </row>
    <row r="5" customFormat="false" ht="15" hidden="false" customHeight="false" outlineLevel="0" collapsed="false">
      <c r="A5" s="65" t="s">
        <v>80</v>
      </c>
      <c r="O5" s="66"/>
    </row>
    <row r="6" customFormat="false" ht="12.75" hidden="false" customHeight="false" outlineLevel="0" collapsed="false">
      <c r="K6" s="68"/>
      <c r="O6" s="66"/>
    </row>
    <row r="7" customFormat="false" ht="13.5" hidden="false" customHeight="false" outlineLevel="0" collapsed="false">
      <c r="H7" s="69" t="s">
        <v>10</v>
      </c>
      <c r="K7" s="68" t="n">
        <v>2002</v>
      </c>
      <c r="O7" s="66"/>
    </row>
    <row r="8" customFormat="false" ht="13.5" hidden="false" customHeight="false" outlineLevel="0" collapsed="false">
      <c r="A8" s="92" t="s">
        <v>38</v>
      </c>
      <c r="B8" s="0" t="s">
        <v>14</v>
      </c>
      <c r="C8" s="92" t="s">
        <v>39</v>
      </c>
      <c r="D8" s="0" t="s">
        <v>40</v>
      </c>
      <c r="E8" s="0" t="s">
        <v>41</v>
      </c>
      <c r="F8" s="0" t="s">
        <v>42</v>
      </c>
      <c r="G8" s="71" t="s">
        <v>43</v>
      </c>
      <c r="H8" s="120" t="s">
        <v>81</v>
      </c>
      <c r="I8" s="76" t="n">
        <v>37104</v>
      </c>
      <c r="J8" s="76" t="n">
        <v>37135</v>
      </c>
      <c r="K8" s="74" t="s">
        <v>45</v>
      </c>
      <c r="L8" s="76" t="n">
        <v>37165</v>
      </c>
      <c r="M8" s="76" t="n">
        <v>37196</v>
      </c>
      <c r="N8" s="76" t="n">
        <v>37226</v>
      </c>
      <c r="O8" s="75" t="n">
        <v>37257</v>
      </c>
      <c r="P8" s="76" t="n">
        <v>37288</v>
      </c>
      <c r="Q8" s="76" t="n">
        <v>37316</v>
      </c>
      <c r="R8" s="76" t="n">
        <v>37347</v>
      </c>
      <c r="S8" s="76" t="n">
        <v>37377</v>
      </c>
      <c r="T8" s="76" t="n">
        <v>37408</v>
      </c>
      <c r="U8" s="76" t="n">
        <v>37438</v>
      </c>
      <c r="V8" s="76" t="n">
        <v>37469</v>
      </c>
      <c r="W8" s="76" t="n">
        <v>37500</v>
      </c>
      <c r="X8" s="76" t="n">
        <v>37530</v>
      </c>
      <c r="Y8" s="76" t="n">
        <v>37561</v>
      </c>
      <c r="Z8" s="76" t="n">
        <v>37591</v>
      </c>
      <c r="AA8" s="76" t="n">
        <v>37622</v>
      </c>
      <c r="AB8" s="76" t="n">
        <v>37653</v>
      </c>
      <c r="AC8" s="76" t="n">
        <v>37681</v>
      </c>
      <c r="AD8" s="76" t="n">
        <v>37712</v>
      </c>
      <c r="AE8" s="76" t="n">
        <v>37742</v>
      </c>
      <c r="AF8" s="76" t="n">
        <v>37773</v>
      </c>
      <c r="AG8" s="76" t="n">
        <v>37803</v>
      </c>
      <c r="AH8" s="76" t="n">
        <v>37834</v>
      </c>
      <c r="AI8" s="76" t="n">
        <v>37865</v>
      </c>
      <c r="AJ8" s="76" t="n">
        <v>37895</v>
      </c>
      <c r="AK8" s="76" t="n">
        <v>37926</v>
      </c>
      <c r="AL8" s="76" t="n">
        <v>37956</v>
      </c>
      <c r="AM8" s="76" t="n">
        <v>37987</v>
      </c>
      <c r="AN8" s="76" t="n">
        <v>38018</v>
      </c>
      <c r="AO8" s="76" t="n">
        <v>38047</v>
      </c>
      <c r="AP8" s="76" t="n">
        <v>38078</v>
      </c>
      <c r="AQ8" s="76" t="n">
        <v>38108</v>
      </c>
      <c r="AR8" s="76" t="n">
        <v>38139</v>
      </c>
      <c r="AS8" s="76" t="n">
        <v>38169</v>
      </c>
      <c r="AT8" s="76" t="n">
        <v>38200</v>
      </c>
      <c r="AU8" s="76" t="n">
        <v>38231</v>
      </c>
      <c r="AV8" s="76" t="n">
        <v>38261</v>
      </c>
      <c r="AW8" s="76" t="n">
        <v>38292</v>
      </c>
      <c r="AX8" s="76" t="n">
        <v>38322</v>
      </c>
      <c r="AY8" s="76" t="n">
        <v>38353</v>
      </c>
      <c r="AZ8" s="76" t="n">
        <v>38384</v>
      </c>
      <c r="BA8" s="76" t="n">
        <v>38412</v>
      </c>
      <c r="BB8" s="76" t="n">
        <v>38443</v>
      </c>
      <c r="BC8" s="76" t="n">
        <v>38473</v>
      </c>
      <c r="BD8" s="76" t="n">
        <v>38504</v>
      </c>
      <c r="BE8" s="76" t="n">
        <v>38534</v>
      </c>
      <c r="BF8" s="76" t="n">
        <v>38565</v>
      </c>
      <c r="BG8" s="76" t="n">
        <v>38596</v>
      </c>
      <c r="BH8" s="76" t="n">
        <v>38626</v>
      </c>
      <c r="BI8" s="76" t="n">
        <v>38657</v>
      </c>
      <c r="BJ8" s="76" t="n">
        <v>38687</v>
      </c>
      <c r="BK8" s="76" t="n">
        <v>38718</v>
      </c>
      <c r="BL8" s="76" t="n">
        <v>38749</v>
      </c>
      <c r="BM8" s="76" t="n">
        <v>38777</v>
      </c>
      <c r="BN8" s="76" t="n">
        <v>38808</v>
      </c>
      <c r="BO8" s="76" t="n">
        <v>38838</v>
      </c>
      <c r="BP8" s="76" t="n">
        <v>38869</v>
      </c>
      <c r="BQ8" s="76" t="n">
        <v>38899</v>
      </c>
      <c r="BR8" s="76" t="n">
        <v>38930</v>
      </c>
      <c r="BS8" s="76" t="n">
        <v>38961</v>
      </c>
      <c r="BT8" s="76" t="n">
        <v>38991</v>
      </c>
      <c r="BU8" s="76" t="n">
        <v>39022</v>
      </c>
      <c r="BV8" s="76" t="n">
        <v>39052</v>
      </c>
    </row>
    <row r="9" customFormat="false" ht="12.75" hidden="false" customHeight="false" outlineLevel="0" collapsed="false">
      <c r="A9" s="92"/>
      <c r="C9" s="92"/>
      <c r="G9" s="121"/>
      <c r="H9" s="121"/>
      <c r="O9" s="66"/>
    </row>
    <row r="10" customFormat="false" ht="12.75" hidden="false" customHeight="false" outlineLevel="0" collapsed="false">
      <c r="A10" s="0" t="n">
        <v>25071</v>
      </c>
      <c r="B10" s="0" t="s">
        <v>22</v>
      </c>
      <c r="C10" s="82" t="n">
        <v>90000</v>
      </c>
      <c r="D10" s="83" t="n">
        <v>35400</v>
      </c>
      <c r="E10" s="83" t="n">
        <v>39782</v>
      </c>
      <c r="F10" s="0" t="s">
        <v>47</v>
      </c>
      <c r="G10" s="84" t="n">
        <v>39416</v>
      </c>
      <c r="H10" s="122" t="s">
        <v>82</v>
      </c>
      <c r="I10" s="82" t="n">
        <v>90000</v>
      </c>
      <c r="J10" s="86" t="n">
        <v>90000</v>
      </c>
      <c r="K10" s="123" t="n">
        <v>0</v>
      </c>
      <c r="L10" s="86" t="n">
        <v>90000</v>
      </c>
      <c r="M10" s="86" t="n">
        <v>90000</v>
      </c>
      <c r="N10" s="86" t="n">
        <v>90000</v>
      </c>
      <c r="O10" s="87" t="n">
        <v>90000</v>
      </c>
      <c r="P10" s="86" t="n">
        <v>90000</v>
      </c>
      <c r="Q10" s="86" t="n">
        <v>90000</v>
      </c>
      <c r="R10" s="86" t="n">
        <v>90000</v>
      </c>
      <c r="S10" s="86" t="n">
        <v>90000</v>
      </c>
      <c r="T10" s="86" t="n">
        <v>90000</v>
      </c>
      <c r="U10" s="86" t="n">
        <v>90000</v>
      </c>
      <c r="V10" s="86" t="n">
        <v>90000</v>
      </c>
      <c r="W10" s="86" t="n">
        <v>90000</v>
      </c>
      <c r="X10" s="86" t="n">
        <v>90000</v>
      </c>
      <c r="Y10" s="86" t="n">
        <v>90000</v>
      </c>
      <c r="Z10" s="86" t="n">
        <v>90000</v>
      </c>
      <c r="AA10" s="86" t="n">
        <v>90000</v>
      </c>
      <c r="AB10" s="86" t="n">
        <v>90000</v>
      </c>
      <c r="AC10" s="86" t="n">
        <v>90000</v>
      </c>
      <c r="AD10" s="86" t="n">
        <v>90000</v>
      </c>
      <c r="AE10" s="86" t="n">
        <v>90000</v>
      </c>
      <c r="AF10" s="86" t="n">
        <v>90000</v>
      </c>
      <c r="AG10" s="86" t="n">
        <v>90000</v>
      </c>
      <c r="AH10" s="86" t="n">
        <v>90000</v>
      </c>
      <c r="AI10" s="86" t="n">
        <v>90000</v>
      </c>
      <c r="AJ10" s="86" t="n">
        <v>90000</v>
      </c>
      <c r="AK10" s="86" t="n">
        <v>90000</v>
      </c>
      <c r="AL10" s="86" t="n">
        <v>90000</v>
      </c>
      <c r="AM10" s="86" t="n">
        <v>90000</v>
      </c>
      <c r="AN10" s="86" t="n">
        <v>90000</v>
      </c>
      <c r="AO10" s="86" t="n">
        <v>90000</v>
      </c>
      <c r="AP10" s="86" t="n">
        <v>90000</v>
      </c>
      <c r="AQ10" s="86" t="n">
        <v>90000</v>
      </c>
      <c r="AR10" s="86" t="n">
        <v>90000</v>
      </c>
      <c r="AS10" s="86" t="n">
        <v>90000</v>
      </c>
      <c r="AT10" s="86" t="n">
        <v>90000</v>
      </c>
      <c r="AU10" s="86" t="n">
        <v>90000</v>
      </c>
      <c r="AV10" s="86" t="n">
        <v>90000</v>
      </c>
      <c r="AW10" s="86" t="n">
        <v>90000</v>
      </c>
      <c r="AX10" s="86" t="n">
        <v>90000</v>
      </c>
      <c r="AY10" s="86" t="n">
        <v>90000</v>
      </c>
      <c r="AZ10" s="86" t="n">
        <v>90000</v>
      </c>
      <c r="BA10" s="86" t="n">
        <v>90000</v>
      </c>
      <c r="BB10" s="86" t="n">
        <v>90000</v>
      </c>
      <c r="BC10" s="86" t="n">
        <v>90000</v>
      </c>
      <c r="BD10" s="86" t="n">
        <v>90000</v>
      </c>
      <c r="BE10" s="86" t="n">
        <v>90000</v>
      </c>
      <c r="BF10" s="86" t="n">
        <v>90000</v>
      </c>
      <c r="BG10" s="86" t="n">
        <v>90000</v>
      </c>
      <c r="BH10" s="86" t="n">
        <v>90000</v>
      </c>
      <c r="BI10" s="86" t="n">
        <v>90000</v>
      </c>
      <c r="BJ10" s="86" t="n">
        <v>90000</v>
      </c>
      <c r="BK10" s="86" t="n">
        <v>90000</v>
      </c>
      <c r="BL10" s="86" t="n">
        <v>90000</v>
      </c>
      <c r="BM10" s="86" t="n">
        <v>90000</v>
      </c>
      <c r="BN10" s="86" t="n">
        <v>90000</v>
      </c>
      <c r="BO10" s="86" t="n">
        <v>90000</v>
      </c>
      <c r="BP10" s="86" t="n">
        <v>90000</v>
      </c>
      <c r="BQ10" s="86" t="n">
        <v>90000</v>
      </c>
      <c r="BR10" s="86" t="n">
        <v>90000</v>
      </c>
      <c r="BS10" s="86" t="n">
        <v>90000</v>
      </c>
      <c r="BT10" s="86" t="n">
        <v>90000</v>
      </c>
      <c r="BU10" s="86" t="n">
        <v>90000</v>
      </c>
      <c r="BV10" s="86" t="n">
        <v>90000</v>
      </c>
      <c r="BW10" s="80"/>
    </row>
    <row r="11" customFormat="false" ht="12.75" hidden="false" customHeight="false" outlineLevel="0" collapsed="false">
      <c r="A11" s="0" t="n">
        <v>25700</v>
      </c>
      <c r="B11" s="0" t="s">
        <v>22</v>
      </c>
      <c r="C11" s="82" t="n">
        <v>25000</v>
      </c>
      <c r="D11" s="83" t="n">
        <v>35796</v>
      </c>
      <c r="E11" s="83" t="n">
        <v>37621</v>
      </c>
      <c r="F11" s="0" t="s">
        <v>47</v>
      </c>
      <c r="G11" s="84" t="n">
        <v>37256</v>
      </c>
      <c r="H11" s="122" t="s">
        <v>82</v>
      </c>
      <c r="I11" s="82" t="n">
        <v>25000</v>
      </c>
      <c r="J11" s="86" t="n">
        <v>25000</v>
      </c>
      <c r="K11" s="123" t="n">
        <v>0</v>
      </c>
      <c r="L11" s="86" t="n">
        <v>25000</v>
      </c>
      <c r="M11" s="86" t="n">
        <v>25000</v>
      </c>
      <c r="N11" s="86" t="n">
        <v>25000</v>
      </c>
      <c r="O11" s="87" t="n">
        <v>25000</v>
      </c>
      <c r="P11" s="86" t="n">
        <v>25000</v>
      </c>
      <c r="Q11" s="86" t="n">
        <v>25000</v>
      </c>
      <c r="R11" s="86" t="n">
        <v>25000</v>
      </c>
      <c r="S11" s="86" t="n">
        <v>25000</v>
      </c>
      <c r="T11" s="86" t="n">
        <v>25000</v>
      </c>
      <c r="U11" s="86" t="n">
        <v>25000</v>
      </c>
      <c r="V11" s="86" t="n">
        <v>25000</v>
      </c>
      <c r="W11" s="86" t="n">
        <v>25000</v>
      </c>
      <c r="X11" s="86" t="n">
        <v>25000</v>
      </c>
      <c r="Y11" s="86" t="n">
        <v>25000</v>
      </c>
      <c r="Z11" s="86" t="n">
        <v>25000</v>
      </c>
      <c r="AA11" s="88" t="n">
        <v>25000</v>
      </c>
      <c r="AB11" s="88" t="n">
        <v>25000</v>
      </c>
      <c r="AC11" s="88" t="n">
        <v>25000</v>
      </c>
      <c r="AD11" s="88" t="n">
        <v>25000</v>
      </c>
      <c r="AE11" s="88" t="n">
        <v>25000</v>
      </c>
      <c r="AF11" s="88" t="n">
        <v>25000</v>
      </c>
      <c r="AG11" s="88" t="n">
        <v>25000</v>
      </c>
      <c r="AH11" s="88" t="n">
        <v>25000</v>
      </c>
      <c r="AI11" s="88" t="n">
        <v>25000</v>
      </c>
      <c r="AJ11" s="88" t="n">
        <v>25000</v>
      </c>
      <c r="AK11" s="88" t="n">
        <v>25000</v>
      </c>
      <c r="AL11" s="88" t="n">
        <v>25000</v>
      </c>
      <c r="AM11" s="88" t="n">
        <v>25000</v>
      </c>
      <c r="AN11" s="88" t="n">
        <v>25000</v>
      </c>
      <c r="AO11" s="88" t="n">
        <v>25000</v>
      </c>
      <c r="AP11" s="88" t="n">
        <v>25000</v>
      </c>
      <c r="AQ11" s="88" t="n">
        <v>25000</v>
      </c>
      <c r="AR11" s="88" t="n">
        <v>25000</v>
      </c>
      <c r="AS11" s="88" t="n">
        <v>25000</v>
      </c>
      <c r="AT11" s="88" t="n">
        <v>25000</v>
      </c>
      <c r="AU11" s="88" t="n">
        <v>25000</v>
      </c>
      <c r="AV11" s="88" t="n">
        <v>25000</v>
      </c>
      <c r="AW11" s="88" t="n">
        <v>25000</v>
      </c>
      <c r="AX11" s="88" t="n">
        <v>25000</v>
      </c>
      <c r="AY11" s="88" t="n">
        <v>25000</v>
      </c>
      <c r="AZ11" s="88" t="n">
        <v>25000</v>
      </c>
      <c r="BA11" s="88" t="n">
        <v>25000</v>
      </c>
      <c r="BB11" s="88" t="n">
        <v>25000</v>
      </c>
      <c r="BC11" s="88" t="n">
        <v>25000</v>
      </c>
      <c r="BD11" s="88" t="n">
        <v>25000</v>
      </c>
      <c r="BE11" s="88" t="n">
        <v>25000</v>
      </c>
      <c r="BF11" s="88" t="n">
        <v>25000</v>
      </c>
      <c r="BG11" s="88" t="n">
        <v>25000</v>
      </c>
      <c r="BH11" s="88" t="n">
        <v>25000</v>
      </c>
      <c r="BI11" s="88" t="n">
        <v>25000</v>
      </c>
      <c r="BJ11" s="88" t="n">
        <v>25000</v>
      </c>
      <c r="BK11" s="88" t="n">
        <v>25000</v>
      </c>
      <c r="BL11" s="88" t="n">
        <v>25000</v>
      </c>
      <c r="BM11" s="88" t="n">
        <v>25000</v>
      </c>
      <c r="BN11" s="88" t="n">
        <v>25000</v>
      </c>
      <c r="BO11" s="88" t="n">
        <v>25000</v>
      </c>
      <c r="BP11" s="88" t="n">
        <v>25000</v>
      </c>
      <c r="BQ11" s="88" t="n">
        <v>25000</v>
      </c>
      <c r="BR11" s="88" t="n">
        <v>25000</v>
      </c>
      <c r="BS11" s="88" t="n">
        <v>25000</v>
      </c>
      <c r="BT11" s="88" t="n">
        <v>25000</v>
      </c>
      <c r="BU11" s="88" t="n">
        <v>25000</v>
      </c>
      <c r="BV11" s="88" t="n">
        <v>25000</v>
      </c>
      <c r="BW11" s="80"/>
    </row>
    <row r="12" customFormat="false" ht="12.75" hidden="false" customHeight="false" outlineLevel="0" collapsed="false">
      <c r="A12" s="0" t="n">
        <v>25025</v>
      </c>
      <c r="B12" s="0" t="s">
        <v>83</v>
      </c>
      <c r="C12" s="82" t="n">
        <v>80000</v>
      </c>
      <c r="D12" s="83" t="n">
        <v>35400</v>
      </c>
      <c r="E12" s="83" t="n">
        <v>39051</v>
      </c>
      <c r="F12" s="0" t="s">
        <v>47</v>
      </c>
      <c r="G12" s="84" t="n">
        <v>38686</v>
      </c>
      <c r="H12" s="122" t="n">
        <v>0.145</v>
      </c>
      <c r="I12" s="82" t="n">
        <v>80000</v>
      </c>
      <c r="J12" s="86" t="n">
        <v>80000</v>
      </c>
      <c r="K12" s="123" t="n">
        <v>4234000</v>
      </c>
      <c r="L12" s="86" t="n">
        <v>80000</v>
      </c>
      <c r="M12" s="86" t="n">
        <v>80000</v>
      </c>
      <c r="N12" s="86" t="n">
        <v>80000</v>
      </c>
      <c r="O12" s="87" t="n">
        <v>80000</v>
      </c>
      <c r="P12" s="86" t="n">
        <v>80000</v>
      </c>
      <c r="Q12" s="86" t="n">
        <v>80000</v>
      </c>
      <c r="R12" s="86" t="n">
        <v>80000</v>
      </c>
      <c r="S12" s="86" t="n">
        <v>80000</v>
      </c>
      <c r="T12" s="86" t="n">
        <v>80000</v>
      </c>
      <c r="U12" s="86" t="n">
        <v>80000</v>
      </c>
      <c r="V12" s="86" t="n">
        <v>80000</v>
      </c>
      <c r="W12" s="86" t="n">
        <v>80000</v>
      </c>
      <c r="X12" s="86" t="n">
        <v>80000</v>
      </c>
      <c r="Y12" s="86" t="n">
        <v>80000</v>
      </c>
      <c r="Z12" s="86" t="n">
        <v>80000</v>
      </c>
      <c r="AA12" s="86" t="n">
        <v>80000</v>
      </c>
      <c r="AB12" s="86" t="n">
        <v>80000</v>
      </c>
      <c r="AC12" s="86" t="n">
        <v>80000</v>
      </c>
      <c r="AD12" s="86" t="n">
        <v>80000</v>
      </c>
      <c r="AE12" s="86" t="n">
        <v>80000</v>
      </c>
      <c r="AF12" s="86" t="n">
        <v>80000</v>
      </c>
      <c r="AG12" s="86" t="n">
        <v>80000</v>
      </c>
      <c r="AH12" s="86" t="n">
        <v>80000</v>
      </c>
      <c r="AI12" s="86" t="n">
        <v>80000</v>
      </c>
      <c r="AJ12" s="86" t="n">
        <v>80000</v>
      </c>
      <c r="AK12" s="86" t="n">
        <v>80000</v>
      </c>
      <c r="AL12" s="86" t="n">
        <v>80000</v>
      </c>
      <c r="AM12" s="86" t="n">
        <v>80000</v>
      </c>
      <c r="AN12" s="86" t="n">
        <v>80000</v>
      </c>
      <c r="AO12" s="86" t="n">
        <v>80000</v>
      </c>
      <c r="AP12" s="86" t="n">
        <v>80000</v>
      </c>
      <c r="AQ12" s="86" t="n">
        <v>80000</v>
      </c>
      <c r="AR12" s="86" t="n">
        <v>80000</v>
      </c>
      <c r="AS12" s="86" t="n">
        <v>80000</v>
      </c>
      <c r="AT12" s="86" t="n">
        <v>80000</v>
      </c>
      <c r="AU12" s="86" t="n">
        <v>80000</v>
      </c>
      <c r="AV12" s="86" t="n">
        <v>80000</v>
      </c>
      <c r="AW12" s="86" t="n">
        <v>80000</v>
      </c>
      <c r="AX12" s="86" t="n">
        <v>60000</v>
      </c>
      <c r="AY12" s="86" t="n">
        <v>60000</v>
      </c>
      <c r="AZ12" s="86" t="n">
        <v>60000</v>
      </c>
      <c r="BA12" s="86" t="n">
        <v>60000</v>
      </c>
      <c r="BB12" s="86" t="n">
        <v>60000</v>
      </c>
      <c r="BC12" s="86" t="n">
        <v>60000</v>
      </c>
      <c r="BD12" s="86" t="n">
        <v>60000</v>
      </c>
      <c r="BE12" s="86" t="n">
        <v>60000</v>
      </c>
      <c r="BF12" s="86" t="n">
        <v>60000</v>
      </c>
      <c r="BG12" s="86" t="n">
        <v>60000</v>
      </c>
      <c r="BH12" s="86" t="n">
        <v>60000</v>
      </c>
      <c r="BI12" s="86" t="n">
        <v>60000</v>
      </c>
      <c r="BJ12" s="86" t="n">
        <v>60000</v>
      </c>
      <c r="BK12" s="86" t="n">
        <v>60000</v>
      </c>
      <c r="BL12" s="86" t="n">
        <v>60000</v>
      </c>
      <c r="BM12" s="86" t="n">
        <v>60000</v>
      </c>
      <c r="BN12" s="86" t="n">
        <v>60000</v>
      </c>
      <c r="BO12" s="86" t="n">
        <v>60000</v>
      </c>
      <c r="BP12" s="86" t="n">
        <v>60000</v>
      </c>
      <c r="BQ12" s="86" t="n">
        <v>60000</v>
      </c>
      <c r="BR12" s="86" t="n">
        <v>60000</v>
      </c>
      <c r="BS12" s="86" t="n">
        <v>60000</v>
      </c>
      <c r="BT12" s="86" t="n">
        <v>60000</v>
      </c>
      <c r="BU12" s="86" t="n">
        <v>60000</v>
      </c>
      <c r="BV12" s="91" t="n">
        <v>60000</v>
      </c>
      <c r="BW12" s="80"/>
    </row>
    <row r="13" customFormat="false" ht="12.75" hidden="false" customHeight="false" outlineLevel="0" collapsed="false">
      <c r="A13" s="0" t="n">
        <v>27458</v>
      </c>
      <c r="B13" s="0" t="s">
        <v>24</v>
      </c>
      <c r="C13" s="82" t="n">
        <v>14000</v>
      </c>
      <c r="D13" s="83" t="n">
        <v>37622</v>
      </c>
      <c r="E13" s="83" t="n">
        <v>38717</v>
      </c>
      <c r="F13" s="0" t="s">
        <v>49</v>
      </c>
      <c r="G13" s="92"/>
      <c r="H13" s="122" t="s">
        <v>82</v>
      </c>
      <c r="J13" s="80"/>
      <c r="K13" s="123" t="n">
        <v>0</v>
      </c>
      <c r="L13" s="80"/>
      <c r="M13" s="80"/>
      <c r="N13" s="80"/>
      <c r="O13" s="93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6" t="n">
        <v>14000</v>
      </c>
      <c r="AB13" s="86" t="n">
        <v>14000</v>
      </c>
      <c r="AC13" s="86" t="n">
        <v>14000</v>
      </c>
      <c r="AD13" s="86" t="n">
        <v>14000</v>
      </c>
      <c r="AE13" s="86" t="n">
        <v>14000</v>
      </c>
      <c r="AF13" s="86" t="n">
        <v>14000</v>
      </c>
      <c r="AG13" s="86" t="n">
        <v>14000</v>
      </c>
      <c r="AH13" s="86" t="n">
        <v>14000</v>
      </c>
      <c r="AI13" s="86" t="n">
        <v>14000</v>
      </c>
      <c r="AJ13" s="86" t="n">
        <v>14000</v>
      </c>
      <c r="AK13" s="86" t="n">
        <v>14000</v>
      </c>
      <c r="AL13" s="86" t="n">
        <v>14000</v>
      </c>
      <c r="AM13" s="86" t="n">
        <v>14000</v>
      </c>
      <c r="AN13" s="86" t="n">
        <v>14000</v>
      </c>
      <c r="AO13" s="86" t="n">
        <v>14000</v>
      </c>
      <c r="AP13" s="86" t="n">
        <v>14000</v>
      </c>
      <c r="AQ13" s="86" t="n">
        <v>14000</v>
      </c>
      <c r="AR13" s="86" t="n">
        <v>14000</v>
      </c>
      <c r="AS13" s="86" t="n">
        <v>14000</v>
      </c>
      <c r="AT13" s="86" t="n">
        <v>14000</v>
      </c>
      <c r="AU13" s="86" t="n">
        <v>14000</v>
      </c>
      <c r="AV13" s="86" t="n">
        <v>14000</v>
      </c>
      <c r="AW13" s="86" t="n">
        <v>14000</v>
      </c>
      <c r="AX13" s="86" t="n">
        <v>14000</v>
      </c>
      <c r="AY13" s="86" t="n">
        <v>14000</v>
      </c>
      <c r="AZ13" s="86" t="n">
        <v>14000</v>
      </c>
      <c r="BA13" s="86" t="n">
        <v>14000</v>
      </c>
      <c r="BB13" s="86" t="n">
        <v>14000</v>
      </c>
      <c r="BC13" s="86" t="n">
        <v>14000</v>
      </c>
      <c r="BD13" s="86" t="n">
        <v>14000</v>
      </c>
      <c r="BE13" s="86" t="n">
        <v>14000</v>
      </c>
      <c r="BF13" s="86" t="n">
        <v>14000</v>
      </c>
      <c r="BG13" s="86" t="n">
        <v>14000</v>
      </c>
      <c r="BH13" s="86" t="n">
        <v>14000</v>
      </c>
      <c r="BI13" s="86" t="n">
        <v>14000</v>
      </c>
      <c r="BJ13" s="86" t="n">
        <v>14000</v>
      </c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</row>
    <row r="14" customFormat="false" ht="12.75" hidden="false" customHeight="false" outlineLevel="0" collapsed="false">
      <c r="A14" s="0" t="n">
        <v>20834</v>
      </c>
      <c r="B14" s="0" t="s">
        <v>50</v>
      </c>
      <c r="C14" s="82" t="n">
        <v>25000</v>
      </c>
      <c r="D14" s="83" t="n">
        <v>33664</v>
      </c>
      <c r="E14" s="83" t="n">
        <v>39141</v>
      </c>
      <c r="F14" s="0" t="s">
        <v>47</v>
      </c>
      <c r="G14" s="84" t="n">
        <v>38776</v>
      </c>
      <c r="H14" s="122" t="n">
        <v>0.1063</v>
      </c>
      <c r="I14" s="82" t="n">
        <v>25000</v>
      </c>
      <c r="J14" s="86" t="n">
        <v>25000</v>
      </c>
      <c r="K14" s="123" t="n">
        <v>969988</v>
      </c>
      <c r="L14" s="86" t="n">
        <v>25000</v>
      </c>
      <c r="M14" s="86" t="n">
        <v>25000</v>
      </c>
      <c r="N14" s="86" t="n">
        <v>25000</v>
      </c>
      <c r="O14" s="87" t="n">
        <v>25000</v>
      </c>
      <c r="P14" s="86" t="n">
        <v>25000</v>
      </c>
      <c r="Q14" s="86" t="n">
        <v>25000</v>
      </c>
      <c r="R14" s="86" t="n">
        <v>25000</v>
      </c>
      <c r="S14" s="86" t="n">
        <v>25000</v>
      </c>
      <c r="T14" s="86" t="n">
        <v>25000</v>
      </c>
      <c r="U14" s="86" t="n">
        <v>25000</v>
      </c>
      <c r="V14" s="86" t="n">
        <v>25000</v>
      </c>
      <c r="W14" s="86" t="n">
        <v>25000</v>
      </c>
      <c r="X14" s="86" t="n">
        <v>25000</v>
      </c>
      <c r="Y14" s="86" t="n">
        <v>25000</v>
      </c>
      <c r="Z14" s="86" t="n">
        <v>25000</v>
      </c>
      <c r="AA14" s="86" t="n">
        <v>25000</v>
      </c>
      <c r="AB14" s="86" t="n">
        <v>25000</v>
      </c>
      <c r="AC14" s="86" t="n">
        <v>25000</v>
      </c>
      <c r="AD14" s="86" t="n">
        <v>25000</v>
      </c>
      <c r="AE14" s="86" t="n">
        <v>25000</v>
      </c>
      <c r="AF14" s="86" t="n">
        <v>25000</v>
      </c>
      <c r="AG14" s="86" t="n">
        <v>25000</v>
      </c>
      <c r="AH14" s="86" t="n">
        <v>25000</v>
      </c>
      <c r="AI14" s="86" t="n">
        <v>25000</v>
      </c>
      <c r="AJ14" s="86" t="n">
        <v>25000</v>
      </c>
      <c r="AK14" s="86" t="n">
        <v>25000</v>
      </c>
      <c r="AL14" s="86" t="n">
        <v>25000</v>
      </c>
      <c r="AM14" s="86" t="n">
        <v>25000</v>
      </c>
      <c r="AN14" s="86" t="n">
        <v>25000</v>
      </c>
      <c r="AO14" s="86" t="n">
        <v>25000</v>
      </c>
      <c r="AP14" s="86" t="n">
        <v>25000</v>
      </c>
      <c r="AQ14" s="86" t="n">
        <v>25000</v>
      </c>
      <c r="AR14" s="86" t="n">
        <v>25000</v>
      </c>
      <c r="AS14" s="86" t="n">
        <v>25000</v>
      </c>
      <c r="AT14" s="86" t="n">
        <v>25000</v>
      </c>
      <c r="AU14" s="86" t="n">
        <v>25000</v>
      </c>
      <c r="AV14" s="86" t="n">
        <v>25000</v>
      </c>
      <c r="AW14" s="86" t="n">
        <v>25000</v>
      </c>
      <c r="AX14" s="86" t="n">
        <v>25000</v>
      </c>
      <c r="AY14" s="86" t="n">
        <v>25000</v>
      </c>
      <c r="AZ14" s="86" t="n">
        <v>25000</v>
      </c>
      <c r="BA14" s="86" t="n">
        <v>25000</v>
      </c>
      <c r="BB14" s="86" t="n">
        <v>25000</v>
      </c>
      <c r="BC14" s="86" t="n">
        <v>25000</v>
      </c>
      <c r="BD14" s="86" t="n">
        <v>25000</v>
      </c>
      <c r="BE14" s="86" t="n">
        <v>25000</v>
      </c>
      <c r="BF14" s="86" t="n">
        <v>25000</v>
      </c>
      <c r="BG14" s="86" t="n">
        <v>25000</v>
      </c>
      <c r="BH14" s="86" t="n">
        <v>25000</v>
      </c>
      <c r="BI14" s="86" t="n">
        <v>25000</v>
      </c>
      <c r="BJ14" s="86" t="n">
        <v>25000</v>
      </c>
      <c r="BK14" s="86" t="n">
        <v>25000</v>
      </c>
      <c r="BL14" s="86" t="n">
        <v>25000</v>
      </c>
      <c r="BM14" s="86" t="n">
        <v>25000</v>
      </c>
      <c r="BN14" s="86" t="n">
        <v>25000</v>
      </c>
      <c r="BO14" s="86" t="n">
        <v>25000</v>
      </c>
      <c r="BP14" s="86" t="n">
        <v>25000</v>
      </c>
      <c r="BQ14" s="86" t="n">
        <v>25000</v>
      </c>
      <c r="BR14" s="86" t="n">
        <v>25000</v>
      </c>
      <c r="BS14" s="86" t="n">
        <v>25000</v>
      </c>
      <c r="BT14" s="86" t="n">
        <v>25000</v>
      </c>
      <c r="BU14" s="86" t="n">
        <v>25000</v>
      </c>
      <c r="BV14" s="86" t="n">
        <v>25000</v>
      </c>
      <c r="BW14" s="80"/>
    </row>
    <row r="15" customFormat="false" ht="12.75" hidden="false" customHeight="false" outlineLevel="0" collapsed="false">
      <c r="A15" s="0" t="n">
        <v>20835</v>
      </c>
      <c r="B15" s="0" t="s">
        <v>51</v>
      </c>
      <c r="C15" s="82" t="n">
        <v>20000</v>
      </c>
      <c r="D15" s="83" t="n">
        <v>33664</v>
      </c>
      <c r="E15" s="83" t="n">
        <v>37315</v>
      </c>
      <c r="F15" s="0" t="s">
        <v>47</v>
      </c>
      <c r="G15" s="84" t="s">
        <v>52</v>
      </c>
      <c r="H15" s="122" t="n">
        <v>0.1063</v>
      </c>
      <c r="I15" s="82" t="n">
        <v>20000</v>
      </c>
      <c r="J15" s="86" t="n">
        <v>20000</v>
      </c>
      <c r="K15" s="123" t="n">
        <v>125434</v>
      </c>
      <c r="L15" s="86" t="n">
        <v>20000</v>
      </c>
      <c r="M15" s="86" t="n">
        <v>20000</v>
      </c>
      <c r="N15" s="86" t="n">
        <v>20000</v>
      </c>
      <c r="O15" s="87" t="n">
        <v>20000</v>
      </c>
      <c r="P15" s="86" t="n">
        <v>20000</v>
      </c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</row>
    <row r="16" customFormat="false" ht="12.75" hidden="false" customHeight="false" outlineLevel="0" collapsed="false">
      <c r="A16" s="0" t="n">
        <v>27566</v>
      </c>
      <c r="B16" s="0" t="s">
        <v>51</v>
      </c>
      <c r="C16" s="82" t="n">
        <v>20000</v>
      </c>
      <c r="D16" s="83" t="n">
        <v>37316</v>
      </c>
      <c r="E16" s="83" t="n">
        <v>39172</v>
      </c>
      <c r="F16" s="0" t="s">
        <v>47</v>
      </c>
      <c r="G16" s="84" t="n">
        <v>38807</v>
      </c>
      <c r="H16" s="122" t="s">
        <v>82</v>
      </c>
      <c r="J16" s="80"/>
      <c r="K16" s="123" t="n">
        <v>0</v>
      </c>
      <c r="L16" s="80"/>
      <c r="M16" s="80"/>
      <c r="N16" s="80"/>
      <c r="O16" s="93"/>
      <c r="P16" s="80"/>
      <c r="Q16" s="86" t="n">
        <v>20000</v>
      </c>
      <c r="R16" s="86" t="n">
        <v>20000</v>
      </c>
      <c r="S16" s="86" t="n">
        <v>20000</v>
      </c>
      <c r="T16" s="86" t="n">
        <v>20000</v>
      </c>
      <c r="U16" s="86" t="n">
        <v>20000</v>
      </c>
      <c r="V16" s="86" t="n">
        <v>20000</v>
      </c>
      <c r="W16" s="86" t="n">
        <v>20000</v>
      </c>
      <c r="X16" s="86" t="n">
        <v>20000</v>
      </c>
      <c r="Y16" s="86" t="n">
        <v>20000</v>
      </c>
      <c r="Z16" s="86" t="n">
        <v>20000</v>
      </c>
      <c r="AA16" s="86" t="n">
        <v>20000</v>
      </c>
      <c r="AB16" s="86" t="n">
        <v>20000</v>
      </c>
      <c r="AC16" s="86" t="n">
        <v>20000</v>
      </c>
      <c r="AD16" s="86" t="n">
        <v>20000</v>
      </c>
      <c r="AE16" s="86" t="n">
        <v>20000</v>
      </c>
      <c r="AF16" s="86" t="n">
        <v>20000</v>
      </c>
      <c r="AG16" s="86" t="n">
        <v>20000</v>
      </c>
      <c r="AH16" s="86" t="n">
        <v>20000</v>
      </c>
      <c r="AI16" s="86" t="n">
        <v>20000</v>
      </c>
      <c r="AJ16" s="86" t="n">
        <v>20000</v>
      </c>
      <c r="AK16" s="86" t="n">
        <v>20000</v>
      </c>
      <c r="AL16" s="86" t="n">
        <v>20000</v>
      </c>
      <c r="AM16" s="86" t="n">
        <v>20000</v>
      </c>
      <c r="AN16" s="86" t="n">
        <v>20000</v>
      </c>
      <c r="AO16" s="86" t="n">
        <v>20000</v>
      </c>
      <c r="AP16" s="86" t="n">
        <v>20000</v>
      </c>
      <c r="AQ16" s="86" t="n">
        <v>20000</v>
      </c>
      <c r="AR16" s="86" t="n">
        <v>20000</v>
      </c>
      <c r="AS16" s="86" t="n">
        <v>20000</v>
      </c>
      <c r="AT16" s="86" t="n">
        <v>20000</v>
      </c>
      <c r="AU16" s="86" t="n">
        <v>20000</v>
      </c>
      <c r="AV16" s="86" t="n">
        <v>20000</v>
      </c>
      <c r="AW16" s="86" t="n">
        <v>20000</v>
      </c>
      <c r="AX16" s="86" t="n">
        <v>20000</v>
      </c>
      <c r="AY16" s="86" t="n">
        <v>20000</v>
      </c>
      <c r="AZ16" s="86" t="n">
        <v>20000</v>
      </c>
      <c r="BA16" s="86" t="n">
        <v>20000</v>
      </c>
      <c r="BB16" s="86" t="n">
        <v>20000</v>
      </c>
      <c r="BC16" s="86" t="n">
        <v>20000</v>
      </c>
      <c r="BD16" s="86" t="n">
        <v>20000</v>
      </c>
      <c r="BE16" s="86" t="n">
        <v>20000</v>
      </c>
      <c r="BF16" s="86" t="n">
        <v>20000</v>
      </c>
      <c r="BG16" s="86" t="n">
        <v>20000</v>
      </c>
      <c r="BH16" s="86" t="n">
        <v>20000</v>
      </c>
      <c r="BI16" s="86" t="n">
        <v>20000</v>
      </c>
      <c r="BJ16" s="86" t="n">
        <v>20000</v>
      </c>
      <c r="BK16" s="86" t="n">
        <v>20000</v>
      </c>
      <c r="BL16" s="86" t="n">
        <v>20000</v>
      </c>
      <c r="BM16" s="86" t="n">
        <v>20000</v>
      </c>
      <c r="BN16" s="86" t="n">
        <v>20000</v>
      </c>
      <c r="BO16" s="86" t="n">
        <v>20000</v>
      </c>
      <c r="BP16" s="86" t="n">
        <v>20000</v>
      </c>
      <c r="BQ16" s="86" t="n">
        <v>20000</v>
      </c>
      <c r="BR16" s="86" t="n">
        <v>20000</v>
      </c>
      <c r="BS16" s="86" t="n">
        <v>20000</v>
      </c>
      <c r="BT16" s="86" t="n">
        <v>20000</v>
      </c>
      <c r="BU16" s="86" t="n">
        <v>20000</v>
      </c>
      <c r="BV16" s="86" t="n">
        <v>20000</v>
      </c>
      <c r="BW16" s="80"/>
    </row>
    <row r="17" customFormat="false" ht="12.75" hidden="false" customHeight="false" outlineLevel="0" collapsed="false">
      <c r="A17" s="0" t="n">
        <v>26371</v>
      </c>
      <c r="B17" s="0" t="s">
        <v>53</v>
      </c>
      <c r="C17" s="82" t="n">
        <v>25000</v>
      </c>
      <c r="D17" s="83" t="n">
        <v>36100</v>
      </c>
      <c r="E17" s="83" t="n">
        <v>39172</v>
      </c>
      <c r="F17" s="0" t="s">
        <v>47</v>
      </c>
      <c r="G17" s="84" t="n">
        <v>38807</v>
      </c>
      <c r="H17" s="122" t="n">
        <v>0.1063</v>
      </c>
      <c r="I17" s="82" t="n">
        <v>25000</v>
      </c>
      <c r="J17" s="86" t="n">
        <v>25000</v>
      </c>
      <c r="K17" s="123" t="n">
        <v>969988</v>
      </c>
      <c r="L17" s="86" t="n">
        <v>25000</v>
      </c>
      <c r="M17" s="86" t="n">
        <v>25000</v>
      </c>
      <c r="N17" s="86" t="n">
        <v>25000</v>
      </c>
      <c r="O17" s="87" t="n">
        <v>25000</v>
      </c>
      <c r="P17" s="86" t="n">
        <v>25000</v>
      </c>
      <c r="Q17" s="86" t="n">
        <v>25000</v>
      </c>
      <c r="R17" s="86" t="n">
        <v>25000</v>
      </c>
      <c r="S17" s="86" t="n">
        <v>25000</v>
      </c>
      <c r="T17" s="86" t="n">
        <v>25000</v>
      </c>
      <c r="U17" s="86" t="n">
        <v>25000</v>
      </c>
      <c r="V17" s="86" t="n">
        <v>25000</v>
      </c>
      <c r="W17" s="86" t="n">
        <v>25000</v>
      </c>
      <c r="X17" s="86" t="n">
        <v>25000</v>
      </c>
      <c r="Y17" s="86" t="n">
        <v>25000</v>
      </c>
      <c r="Z17" s="86" t="n">
        <v>25000</v>
      </c>
      <c r="AA17" s="86" t="n">
        <v>25000</v>
      </c>
      <c r="AB17" s="86" t="n">
        <v>25000</v>
      </c>
      <c r="AC17" s="86" t="n">
        <v>25000</v>
      </c>
      <c r="AD17" s="86" t="n">
        <v>25000</v>
      </c>
      <c r="AE17" s="86" t="n">
        <v>25000</v>
      </c>
      <c r="AF17" s="86" t="n">
        <v>25000</v>
      </c>
      <c r="AG17" s="86" t="n">
        <v>25000</v>
      </c>
      <c r="AH17" s="86" t="n">
        <v>25000</v>
      </c>
      <c r="AI17" s="86" t="n">
        <v>25000</v>
      </c>
      <c r="AJ17" s="86" t="n">
        <v>25000</v>
      </c>
      <c r="AK17" s="86" t="n">
        <v>25000</v>
      </c>
      <c r="AL17" s="86" t="n">
        <v>25000</v>
      </c>
      <c r="AM17" s="86" t="n">
        <v>25000</v>
      </c>
      <c r="AN17" s="86" t="n">
        <v>25000</v>
      </c>
      <c r="AO17" s="86" t="n">
        <v>25000</v>
      </c>
      <c r="AP17" s="86" t="n">
        <v>25000</v>
      </c>
      <c r="AQ17" s="86" t="n">
        <v>25000</v>
      </c>
      <c r="AR17" s="86" t="n">
        <v>25000</v>
      </c>
      <c r="AS17" s="86" t="n">
        <v>25000</v>
      </c>
      <c r="AT17" s="86" t="n">
        <v>25000</v>
      </c>
      <c r="AU17" s="86" t="n">
        <v>25000</v>
      </c>
      <c r="AV17" s="86" t="n">
        <v>25000</v>
      </c>
      <c r="AW17" s="86" t="n">
        <v>25000</v>
      </c>
      <c r="AX17" s="86" t="n">
        <v>25000</v>
      </c>
      <c r="AY17" s="86" t="n">
        <v>25000</v>
      </c>
      <c r="AZ17" s="86" t="n">
        <v>25000</v>
      </c>
      <c r="BA17" s="86" t="n">
        <v>25000</v>
      </c>
      <c r="BB17" s="86" t="n">
        <v>25000</v>
      </c>
      <c r="BC17" s="86" t="n">
        <v>25000</v>
      </c>
      <c r="BD17" s="86" t="n">
        <v>25000</v>
      </c>
      <c r="BE17" s="86" t="n">
        <v>25000</v>
      </c>
      <c r="BF17" s="86" t="n">
        <v>25000</v>
      </c>
      <c r="BG17" s="86" t="n">
        <v>25000</v>
      </c>
      <c r="BH17" s="86" t="n">
        <v>25000</v>
      </c>
      <c r="BI17" s="86" t="n">
        <v>25000</v>
      </c>
      <c r="BJ17" s="86" t="n">
        <v>25000</v>
      </c>
      <c r="BK17" s="86" t="n">
        <v>25000</v>
      </c>
      <c r="BL17" s="86" t="n">
        <v>25000</v>
      </c>
      <c r="BM17" s="86" t="n">
        <v>25000</v>
      </c>
      <c r="BN17" s="86" t="n">
        <v>25000</v>
      </c>
      <c r="BO17" s="86" t="n">
        <v>25000</v>
      </c>
      <c r="BP17" s="86" t="n">
        <v>25000</v>
      </c>
      <c r="BQ17" s="86" t="n">
        <v>25000</v>
      </c>
      <c r="BR17" s="86" t="n">
        <v>25000</v>
      </c>
      <c r="BS17" s="86" t="n">
        <v>25000</v>
      </c>
      <c r="BT17" s="86" t="n">
        <v>25000</v>
      </c>
      <c r="BU17" s="86" t="n">
        <v>25000</v>
      </c>
      <c r="BV17" s="86" t="n">
        <v>25000</v>
      </c>
      <c r="BW17" s="80"/>
    </row>
    <row r="18" customFormat="false" ht="12.75" hidden="false" customHeight="false" outlineLevel="0" collapsed="false">
      <c r="A18" s="0" t="n">
        <v>27457</v>
      </c>
      <c r="B18" s="0" t="s">
        <v>54</v>
      </c>
      <c r="C18" s="82" t="n">
        <v>13500</v>
      </c>
      <c r="D18" s="83" t="n">
        <v>37226</v>
      </c>
      <c r="E18" s="83" t="n">
        <v>37256</v>
      </c>
      <c r="F18" s="0" t="s">
        <v>49</v>
      </c>
      <c r="G18" s="92"/>
      <c r="H18" s="122" t="s">
        <v>82</v>
      </c>
      <c r="J18" s="80"/>
      <c r="K18" s="123" t="n">
        <v>0</v>
      </c>
      <c r="L18" s="80"/>
      <c r="M18" s="80"/>
      <c r="N18" s="86" t="n">
        <v>13500</v>
      </c>
      <c r="O18" s="93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</row>
    <row r="19" customFormat="false" ht="12.75" hidden="false" customHeight="false" outlineLevel="0" collapsed="false">
      <c r="A19" s="0" t="n">
        <v>27456</v>
      </c>
      <c r="B19" s="0" t="s">
        <v>54</v>
      </c>
      <c r="C19" s="82" t="n">
        <v>21500</v>
      </c>
      <c r="D19" s="83" t="n">
        <v>37561</v>
      </c>
      <c r="E19" s="83" t="n">
        <v>37621</v>
      </c>
      <c r="F19" s="0" t="s">
        <v>49</v>
      </c>
      <c r="G19" s="92"/>
      <c r="H19" s="122" t="s">
        <v>82</v>
      </c>
      <c r="J19" s="80"/>
      <c r="K19" s="123" t="n">
        <v>0</v>
      </c>
      <c r="L19" s="80"/>
      <c r="M19" s="80"/>
      <c r="N19" s="80"/>
      <c r="O19" s="93"/>
      <c r="P19" s="80"/>
      <c r="Q19" s="80"/>
      <c r="R19" s="80"/>
      <c r="S19" s="80"/>
      <c r="T19" s="80"/>
      <c r="U19" s="80"/>
      <c r="V19" s="80"/>
      <c r="W19" s="80"/>
      <c r="X19" s="80"/>
      <c r="Y19" s="86" t="n">
        <v>21500</v>
      </c>
      <c r="Z19" s="86" t="n">
        <v>21500</v>
      </c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</row>
    <row r="20" customFormat="false" ht="12.75" hidden="false" customHeight="false" outlineLevel="0" collapsed="false">
      <c r="A20" s="0" t="n">
        <v>27453</v>
      </c>
      <c r="B20" s="0" t="s">
        <v>54</v>
      </c>
      <c r="C20" s="82" t="n">
        <v>35000</v>
      </c>
      <c r="D20" s="83" t="n">
        <v>37622</v>
      </c>
      <c r="E20" s="83" t="n">
        <v>37986</v>
      </c>
      <c r="F20" s="0" t="s">
        <v>49</v>
      </c>
      <c r="G20" s="92"/>
      <c r="H20" s="122" t="s">
        <v>82</v>
      </c>
      <c r="J20" s="80"/>
      <c r="K20" s="123" t="n">
        <v>0</v>
      </c>
      <c r="L20" s="80"/>
      <c r="M20" s="80"/>
      <c r="N20" s="80"/>
      <c r="O20" s="93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6" t="n">
        <v>35000</v>
      </c>
      <c r="AB20" s="86" t="n">
        <v>35000</v>
      </c>
      <c r="AC20" s="86" t="n">
        <v>35000</v>
      </c>
      <c r="AD20" s="86" t="n">
        <v>35000</v>
      </c>
      <c r="AE20" s="86" t="n">
        <v>35000</v>
      </c>
      <c r="AF20" s="86" t="n">
        <v>35000</v>
      </c>
      <c r="AG20" s="86" t="n">
        <v>35000</v>
      </c>
      <c r="AH20" s="86" t="n">
        <v>35000</v>
      </c>
      <c r="AI20" s="86" t="n">
        <v>35000</v>
      </c>
      <c r="AJ20" s="86" t="n">
        <v>35000</v>
      </c>
      <c r="AK20" s="86" t="n">
        <v>35000</v>
      </c>
      <c r="AL20" s="86" t="n">
        <v>35000</v>
      </c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</row>
    <row r="21" customFormat="false" ht="12.75" hidden="false" customHeight="false" outlineLevel="0" collapsed="false">
      <c r="A21" s="0" t="n">
        <v>24568</v>
      </c>
      <c r="B21" s="0" t="s">
        <v>84</v>
      </c>
      <c r="C21" s="82" t="n">
        <v>32000</v>
      </c>
      <c r="D21" s="83" t="n">
        <v>35400</v>
      </c>
      <c r="E21" s="83" t="n">
        <v>37256</v>
      </c>
      <c r="F21" s="0" t="s">
        <v>47</v>
      </c>
      <c r="G21" s="92" t="s">
        <v>52</v>
      </c>
      <c r="H21" s="122" t="n">
        <v>0.2175</v>
      </c>
      <c r="I21" s="82" t="n">
        <v>32000</v>
      </c>
      <c r="J21" s="86" t="n">
        <v>32000</v>
      </c>
      <c r="K21" s="123" t="n">
        <v>0</v>
      </c>
      <c r="L21" s="86" t="n">
        <v>32000</v>
      </c>
      <c r="M21" s="86" t="n">
        <v>32000</v>
      </c>
      <c r="N21" s="86" t="n">
        <v>32000</v>
      </c>
      <c r="O21" s="91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</row>
    <row r="22" customFormat="false" ht="12.75" hidden="false" customHeight="false" outlineLevel="0" collapsed="false">
      <c r="A22" s="0" t="n">
        <v>24654</v>
      </c>
      <c r="B22" s="0" t="s">
        <v>85</v>
      </c>
      <c r="C22" s="82" t="n">
        <v>8000</v>
      </c>
      <c r="D22" s="83" t="n">
        <v>35400</v>
      </c>
      <c r="E22" s="83" t="n">
        <v>37256</v>
      </c>
      <c r="F22" s="0" t="s">
        <v>47</v>
      </c>
      <c r="G22" s="92" t="s">
        <v>52</v>
      </c>
      <c r="H22" s="122" t="n">
        <v>0.22</v>
      </c>
      <c r="I22" s="82" t="n">
        <v>8000</v>
      </c>
      <c r="J22" s="86" t="n">
        <v>8000</v>
      </c>
      <c r="K22" s="123" t="n">
        <v>0</v>
      </c>
      <c r="L22" s="86" t="n">
        <v>8000</v>
      </c>
      <c r="M22" s="86" t="n">
        <v>8000</v>
      </c>
      <c r="N22" s="86" t="n">
        <v>8000</v>
      </c>
      <c r="O22" s="91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0"/>
      <c r="BL22" s="80"/>
      <c r="BM22" s="80"/>
      <c r="BN22" s="80"/>
      <c r="BO22" s="80"/>
      <c r="BP22" s="80"/>
      <c r="BQ22" s="80"/>
      <c r="BR22" s="80"/>
      <c r="BS22" s="80"/>
      <c r="BT22" s="80"/>
      <c r="BU22" s="80"/>
      <c r="BV22" s="80"/>
      <c r="BW22" s="80"/>
    </row>
    <row r="23" customFormat="false" ht="12.75" hidden="false" customHeight="false" outlineLevel="0" collapsed="false">
      <c r="A23" s="0" t="n">
        <v>26125</v>
      </c>
      <c r="B23" s="0" t="s">
        <v>55</v>
      </c>
      <c r="C23" s="82" t="n">
        <v>8600</v>
      </c>
      <c r="D23" s="83" t="n">
        <v>35947</v>
      </c>
      <c r="E23" s="83" t="n">
        <v>37772</v>
      </c>
      <c r="F23" s="0" t="s">
        <v>47</v>
      </c>
      <c r="G23" s="84" t="n">
        <v>37407</v>
      </c>
      <c r="H23" s="122" t="s">
        <v>82</v>
      </c>
      <c r="I23" s="82" t="n">
        <v>8600</v>
      </c>
      <c r="J23" s="86" t="n">
        <v>8600</v>
      </c>
      <c r="K23" s="123" t="n">
        <v>0</v>
      </c>
      <c r="L23" s="86" t="n">
        <v>8600</v>
      </c>
      <c r="M23" s="86" t="n">
        <v>8600</v>
      </c>
      <c r="N23" s="86" t="n">
        <v>8600</v>
      </c>
      <c r="O23" s="87" t="n">
        <v>8600</v>
      </c>
      <c r="P23" s="86" t="n">
        <v>8600</v>
      </c>
      <c r="Q23" s="86" t="n">
        <v>8600</v>
      </c>
      <c r="R23" s="86" t="n">
        <v>8600</v>
      </c>
      <c r="S23" s="86" t="n">
        <v>8600</v>
      </c>
      <c r="T23" s="86" t="n">
        <v>8600</v>
      </c>
      <c r="U23" s="86" t="n">
        <v>8600</v>
      </c>
      <c r="V23" s="86" t="n">
        <v>8600</v>
      </c>
      <c r="W23" s="86" t="n">
        <v>8600</v>
      </c>
      <c r="X23" s="86" t="n">
        <v>8600</v>
      </c>
      <c r="Y23" s="86" t="n">
        <v>8600</v>
      </c>
      <c r="Z23" s="86" t="n">
        <v>8600</v>
      </c>
      <c r="AA23" s="86" t="n">
        <v>8600</v>
      </c>
      <c r="AB23" s="86" t="n">
        <v>8600</v>
      </c>
      <c r="AC23" s="86" t="n">
        <v>8600</v>
      </c>
      <c r="AD23" s="86" t="n">
        <v>8600</v>
      </c>
      <c r="AE23" s="86" t="n">
        <v>8600</v>
      </c>
      <c r="AF23" s="88" t="n">
        <v>8600</v>
      </c>
      <c r="AG23" s="88" t="n">
        <v>8600</v>
      </c>
      <c r="AH23" s="88" t="n">
        <v>8600</v>
      </c>
      <c r="AI23" s="88" t="n">
        <v>8600</v>
      </c>
      <c r="AJ23" s="88" t="n">
        <v>8600</v>
      </c>
      <c r="AK23" s="88" t="n">
        <v>8600</v>
      </c>
      <c r="AL23" s="88" t="n">
        <v>8600</v>
      </c>
      <c r="AM23" s="88" t="n">
        <v>8600</v>
      </c>
      <c r="AN23" s="88" t="n">
        <v>8600</v>
      </c>
      <c r="AO23" s="88" t="n">
        <v>8600</v>
      </c>
      <c r="AP23" s="88" t="n">
        <v>8600</v>
      </c>
      <c r="AQ23" s="88" t="n">
        <v>8600</v>
      </c>
      <c r="AR23" s="88" t="n">
        <v>8600</v>
      </c>
      <c r="AS23" s="88" t="n">
        <v>8600</v>
      </c>
      <c r="AT23" s="88" t="n">
        <v>8600</v>
      </c>
      <c r="AU23" s="88" t="n">
        <v>8600</v>
      </c>
      <c r="AV23" s="88" t="n">
        <v>8600</v>
      </c>
      <c r="AW23" s="88" t="n">
        <v>8600</v>
      </c>
      <c r="AX23" s="88" t="n">
        <v>8600</v>
      </c>
      <c r="AY23" s="88" t="n">
        <v>8600</v>
      </c>
      <c r="AZ23" s="88" t="n">
        <v>8600</v>
      </c>
      <c r="BA23" s="88" t="n">
        <v>8600</v>
      </c>
      <c r="BB23" s="88" t="n">
        <v>8600</v>
      </c>
      <c r="BC23" s="88" t="n">
        <v>8600</v>
      </c>
      <c r="BD23" s="88" t="n">
        <v>8600</v>
      </c>
      <c r="BE23" s="88" t="n">
        <v>8600</v>
      </c>
      <c r="BF23" s="88" t="n">
        <v>8600</v>
      </c>
      <c r="BG23" s="88" t="n">
        <v>8600</v>
      </c>
      <c r="BH23" s="88" t="n">
        <v>8600</v>
      </c>
      <c r="BI23" s="88" t="n">
        <v>8600</v>
      </c>
      <c r="BJ23" s="88" t="n">
        <v>8600</v>
      </c>
      <c r="BK23" s="88" t="n">
        <v>8600</v>
      </c>
      <c r="BL23" s="88" t="n">
        <v>8600</v>
      </c>
      <c r="BM23" s="88" t="n">
        <v>8600</v>
      </c>
      <c r="BN23" s="88" t="n">
        <v>8600</v>
      </c>
      <c r="BO23" s="88" t="n">
        <v>8600</v>
      </c>
      <c r="BP23" s="88" t="n">
        <v>8600</v>
      </c>
      <c r="BQ23" s="88" t="n">
        <v>8600</v>
      </c>
      <c r="BR23" s="88" t="n">
        <v>8600</v>
      </c>
      <c r="BS23" s="88" t="n">
        <v>8600</v>
      </c>
      <c r="BT23" s="88" t="n">
        <v>8600</v>
      </c>
      <c r="BU23" s="88" t="n">
        <v>8600</v>
      </c>
      <c r="BV23" s="88" t="n">
        <v>8600</v>
      </c>
      <c r="BW23" s="80"/>
    </row>
    <row r="24" customFormat="false" ht="12.75" hidden="false" customHeight="false" outlineLevel="0" collapsed="false">
      <c r="A24" s="0" t="n">
        <v>26677</v>
      </c>
      <c r="B24" s="0" t="s">
        <v>56</v>
      </c>
      <c r="C24" s="82" t="n">
        <v>25000</v>
      </c>
      <c r="D24" s="83" t="n">
        <v>36251</v>
      </c>
      <c r="E24" s="83" t="n">
        <v>39172</v>
      </c>
      <c r="F24" s="0" t="s">
        <v>47</v>
      </c>
      <c r="G24" s="84" t="n">
        <v>38807</v>
      </c>
      <c r="H24" s="122" t="n">
        <v>0.1063</v>
      </c>
      <c r="I24" s="82" t="n">
        <v>25000</v>
      </c>
      <c r="J24" s="86" t="n">
        <v>25000</v>
      </c>
      <c r="K24" s="123" t="n">
        <v>969988</v>
      </c>
      <c r="L24" s="86" t="n">
        <v>25000</v>
      </c>
      <c r="M24" s="86" t="n">
        <v>25000</v>
      </c>
      <c r="N24" s="86" t="n">
        <v>25000</v>
      </c>
      <c r="O24" s="87" t="n">
        <v>25000</v>
      </c>
      <c r="P24" s="86" t="n">
        <v>25000</v>
      </c>
      <c r="Q24" s="86" t="n">
        <v>25000</v>
      </c>
      <c r="R24" s="86" t="n">
        <v>25000</v>
      </c>
      <c r="S24" s="86" t="n">
        <v>25000</v>
      </c>
      <c r="T24" s="86" t="n">
        <v>25000</v>
      </c>
      <c r="U24" s="86" t="n">
        <v>25000</v>
      </c>
      <c r="V24" s="86" t="n">
        <v>25000</v>
      </c>
      <c r="W24" s="86" t="n">
        <v>25000</v>
      </c>
      <c r="X24" s="86" t="n">
        <v>25000</v>
      </c>
      <c r="Y24" s="86" t="n">
        <v>25000</v>
      </c>
      <c r="Z24" s="86" t="n">
        <v>25000</v>
      </c>
      <c r="AA24" s="86" t="n">
        <v>25000</v>
      </c>
      <c r="AB24" s="86" t="n">
        <v>25000</v>
      </c>
      <c r="AC24" s="86" t="n">
        <v>25000</v>
      </c>
      <c r="AD24" s="86" t="n">
        <v>25000</v>
      </c>
      <c r="AE24" s="86" t="n">
        <v>25000</v>
      </c>
      <c r="AF24" s="86" t="n">
        <v>25000</v>
      </c>
      <c r="AG24" s="86" t="n">
        <v>25000</v>
      </c>
      <c r="AH24" s="86" t="n">
        <v>25000</v>
      </c>
      <c r="AI24" s="86" t="n">
        <v>25000</v>
      </c>
      <c r="AJ24" s="86" t="n">
        <v>25000</v>
      </c>
      <c r="AK24" s="86" t="n">
        <v>25000</v>
      </c>
      <c r="AL24" s="86" t="n">
        <v>25000</v>
      </c>
      <c r="AM24" s="86" t="n">
        <v>25000</v>
      </c>
      <c r="AN24" s="86" t="n">
        <v>25000</v>
      </c>
      <c r="AO24" s="86" t="n">
        <v>25000</v>
      </c>
      <c r="AP24" s="86" t="n">
        <v>25000</v>
      </c>
      <c r="AQ24" s="86" t="n">
        <v>25000</v>
      </c>
      <c r="AR24" s="86" t="n">
        <v>25000</v>
      </c>
      <c r="AS24" s="86" t="n">
        <v>25000</v>
      </c>
      <c r="AT24" s="86" t="n">
        <v>25000</v>
      </c>
      <c r="AU24" s="86" t="n">
        <v>25000</v>
      </c>
      <c r="AV24" s="86" t="n">
        <v>25000</v>
      </c>
      <c r="AW24" s="86" t="n">
        <v>25000</v>
      </c>
      <c r="AX24" s="86" t="n">
        <v>25000</v>
      </c>
      <c r="AY24" s="86" t="n">
        <v>25000</v>
      </c>
      <c r="AZ24" s="86" t="n">
        <v>25000</v>
      </c>
      <c r="BA24" s="86" t="n">
        <v>25000</v>
      </c>
      <c r="BB24" s="86" t="n">
        <v>25000</v>
      </c>
      <c r="BC24" s="86" t="n">
        <v>25000</v>
      </c>
      <c r="BD24" s="86" t="n">
        <v>25000</v>
      </c>
      <c r="BE24" s="86" t="n">
        <v>25000</v>
      </c>
      <c r="BF24" s="86" t="n">
        <v>25000</v>
      </c>
      <c r="BG24" s="86" t="n">
        <v>25000</v>
      </c>
      <c r="BH24" s="86" t="n">
        <v>25000</v>
      </c>
      <c r="BI24" s="86" t="n">
        <v>25000</v>
      </c>
      <c r="BJ24" s="86" t="n">
        <v>25000</v>
      </c>
      <c r="BK24" s="86" t="n">
        <v>25000</v>
      </c>
      <c r="BL24" s="86" t="n">
        <v>25000</v>
      </c>
      <c r="BM24" s="86" t="n">
        <v>25000</v>
      </c>
      <c r="BN24" s="86" t="n">
        <v>25000</v>
      </c>
      <c r="BO24" s="86" t="n">
        <v>25000</v>
      </c>
      <c r="BP24" s="86" t="n">
        <v>25000</v>
      </c>
      <c r="BQ24" s="86" t="n">
        <v>25000</v>
      </c>
      <c r="BR24" s="86" t="n">
        <v>25000</v>
      </c>
      <c r="BS24" s="86" t="n">
        <v>25000</v>
      </c>
      <c r="BT24" s="86" t="n">
        <v>25000</v>
      </c>
      <c r="BU24" s="86" t="n">
        <v>25000</v>
      </c>
      <c r="BV24" s="86" t="n">
        <v>25000</v>
      </c>
      <c r="BW24" s="80"/>
    </row>
    <row r="25" customFormat="false" ht="12.75" hidden="false" customHeight="false" outlineLevel="0" collapsed="false">
      <c r="A25" s="0" t="n">
        <v>26884</v>
      </c>
      <c r="B25" s="0" t="s">
        <v>56</v>
      </c>
      <c r="C25" s="82" t="n">
        <v>40000</v>
      </c>
      <c r="D25" s="83" t="n">
        <v>36647</v>
      </c>
      <c r="E25" s="83" t="n">
        <v>38656</v>
      </c>
      <c r="F25" s="0" t="s">
        <v>47</v>
      </c>
      <c r="G25" s="84" t="n">
        <v>38291</v>
      </c>
      <c r="H25" s="122" t="s">
        <v>82</v>
      </c>
      <c r="I25" s="82" t="n">
        <v>40000</v>
      </c>
      <c r="J25" s="86" t="n">
        <v>40000</v>
      </c>
      <c r="K25" s="123" t="n">
        <v>0</v>
      </c>
      <c r="L25" s="86" t="n">
        <v>40000</v>
      </c>
      <c r="M25" s="86" t="n">
        <v>40000</v>
      </c>
      <c r="N25" s="86" t="n">
        <v>40000</v>
      </c>
      <c r="O25" s="87" t="n">
        <v>40000</v>
      </c>
      <c r="P25" s="86" t="n">
        <v>40000</v>
      </c>
      <c r="Q25" s="86" t="n">
        <v>40000</v>
      </c>
      <c r="R25" s="86" t="n">
        <v>40000</v>
      </c>
      <c r="S25" s="86" t="n">
        <v>40000</v>
      </c>
      <c r="T25" s="86" t="n">
        <v>40000</v>
      </c>
      <c r="U25" s="86" t="n">
        <v>40000</v>
      </c>
      <c r="V25" s="86" t="n">
        <v>40000</v>
      </c>
      <c r="W25" s="86" t="n">
        <v>40000</v>
      </c>
      <c r="X25" s="86" t="n">
        <v>40000</v>
      </c>
      <c r="Y25" s="86" t="n">
        <v>40000</v>
      </c>
      <c r="Z25" s="86" t="n">
        <v>40000</v>
      </c>
      <c r="AA25" s="86" t="n">
        <v>40000</v>
      </c>
      <c r="AB25" s="86" t="n">
        <v>40000</v>
      </c>
      <c r="AC25" s="86" t="n">
        <v>40000</v>
      </c>
      <c r="AD25" s="86" t="n">
        <v>40000</v>
      </c>
      <c r="AE25" s="86" t="n">
        <v>40000</v>
      </c>
      <c r="AF25" s="86" t="n">
        <v>40000</v>
      </c>
      <c r="AG25" s="86" t="n">
        <v>40000</v>
      </c>
      <c r="AH25" s="86" t="n">
        <v>40000</v>
      </c>
      <c r="AI25" s="86" t="n">
        <v>40000</v>
      </c>
      <c r="AJ25" s="86" t="n">
        <v>40000</v>
      </c>
      <c r="AK25" s="86" t="n">
        <v>40000</v>
      </c>
      <c r="AL25" s="86" t="n">
        <v>40000</v>
      </c>
      <c r="AM25" s="86" t="n">
        <v>40000</v>
      </c>
      <c r="AN25" s="86" t="n">
        <v>40000</v>
      </c>
      <c r="AO25" s="86" t="n">
        <v>40000</v>
      </c>
      <c r="AP25" s="86" t="n">
        <v>40000</v>
      </c>
      <c r="AQ25" s="86" t="n">
        <v>40000</v>
      </c>
      <c r="AR25" s="86" t="n">
        <v>40000</v>
      </c>
      <c r="AS25" s="86" t="n">
        <v>40000</v>
      </c>
      <c r="AT25" s="86" t="n">
        <v>40000</v>
      </c>
      <c r="AU25" s="86" t="n">
        <v>40000</v>
      </c>
      <c r="AV25" s="86" t="n">
        <v>40000</v>
      </c>
      <c r="AW25" s="86" t="n">
        <v>40000</v>
      </c>
      <c r="AX25" s="86" t="n">
        <v>40000</v>
      </c>
      <c r="AY25" s="86" t="n">
        <v>40000</v>
      </c>
      <c r="AZ25" s="86" t="n">
        <v>40000</v>
      </c>
      <c r="BA25" s="86" t="n">
        <v>40000</v>
      </c>
      <c r="BB25" s="86" t="n">
        <v>40000</v>
      </c>
      <c r="BC25" s="86" t="n">
        <v>40000</v>
      </c>
      <c r="BD25" s="86" t="n">
        <v>40000</v>
      </c>
      <c r="BE25" s="86" t="n">
        <v>40000</v>
      </c>
      <c r="BF25" s="86" t="n">
        <v>40000</v>
      </c>
      <c r="BG25" s="86" t="n">
        <v>40000</v>
      </c>
      <c r="BH25" s="86" t="n">
        <v>40000</v>
      </c>
      <c r="BI25" s="88" t="n">
        <v>40000</v>
      </c>
      <c r="BJ25" s="88" t="n">
        <v>40000</v>
      </c>
      <c r="BK25" s="88" t="n">
        <v>40000</v>
      </c>
      <c r="BL25" s="88" t="n">
        <v>40000</v>
      </c>
      <c r="BM25" s="88" t="n">
        <v>40000</v>
      </c>
      <c r="BN25" s="88" t="n">
        <v>40000</v>
      </c>
      <c r="BO25" s="88" t="n">
        <v>40000</v>
      </c>
      <c r="BP25" s="88" t="n">
        <v>40000</v>
      </c>
      <c r="BQ25" s="88" t="n">
        <v>40000</v>
      </c>
      <c r="BR25" s="88" t="n">
        <v>40000</v>
      </c>
      <c r="BS25" s="88" t="n">
        <v>40000</v>
      </c>
      <c r="BT25" s="88" t="n">
        <v>40000</v>
      </c>
      <c r="BU25" s="88" t="n">
        <v>40000</v>
      </c>
      <c r="BV25" s="88" t="n">
        <v>40000</v>
      </c>
      <c r="BW25" s="80"/>
    </row>
    <row r="26" customFormat="false" ht="12.75" hidden="false" customHeight="false" outlineLevel="0" collapsed="false">
      <c r="A26" s="0" t="n">
        <v>21372</v>
      </c>
      <c r="B26" s="0" t="s">
        <v>86</v>
      </c>
      <c r="C26" s="82" t="n">
        <v>1346</v>
      </c>
      <c r="D26" s="83" t="n">
        <v>34001</v>
      </c>
      <c r="E26" s="83" t="n">
        <v>37986</v>
      </c>
      <c r="F26" s="0" t="s">
        <v>47</v>
      </c>
      <c r="G26" s="84" t="n">
        <v>37621</v>
      </c>
      <c r="H26" s="122" t="n">
        <v>0.146</v>
      </c>
      <c r="I26" s="82" t="n">
        <v>1346</v>
      </c>
      <c r="J26" s="86" t="n">
        <v>1346</v>
      </c>
      <c r="K26" s="123" t="n">
        <v>71728</v>
      </c>
      <c r="L26" s="86" t="n">
        <v>1346</v>
      </c>
      <c r="M26" s="86" t="n">
        <v>1346</v>
      </c>
      <c r="N26" s="86" t="n">
        <v>1346</v>
      </c>
      <c r="O26" s="87" t="n">
        <v>1346</v>
      </c>
      <c r="P26" s="86" t="n">
        <v>1346</v>
      </c>
      <c r="Q26" s="86" t="n">
        <v>1346</v>
      </c>
      <c r="R26" s="86" t="n">
        <v>1346</v>
      </c>
      <c r="S26" s="86" t="n">
        <v>1346</v>
      </c>
      <c r="T26" s="86" t="n">
        <v>1346</v>
      </c>
      <c r="U26" s="86" t="n">
        <v>1346</v>
      </c>
      <c r="V26" s="86" t="n">
        <v>1346</v>
      </c>
      <c r="W26" s="86" t="n">
        <v>1346</v>
      </c>
      <c r="X26" s="86" t="n">
        <v>1346</v>
      </c>
      <c r="Y26" s="86" t="n">
        <v>1346</v>
      </c>
      <c r="Z26" s="86" t="n">
        <v>1346</v>
      </c>
      <c r="AA26" s="86" t="n">
        <v>1346</v>
      </c>
      <c r="AB26" s="86" t="n">
        <v>1346</v>
      </c>
      <c r="AC26" s="86" t="n">
        <v>1346</v>
      </c>
      <c r="AD26" s="86" t="n">
        <v>1346</v>
      </c>
      <c r="AE26" s="86" t="n">
        <v>1346</v>
      </c>
      <c r="AF26" s="86" t="n">
        <v>1346</v>
      </c>
      <c r="AG26" s="86" t="n">
        <v>1346</v>
      </c>
      <c r="AH26" s="86" t="n">
        <v>1346</v>
      </c>
      <c r="AI26" s="86" t="n">
        <v>1346</v>
      </c>
      <c r="AJ26" s="86" t="n">
        <v>1346</v>
      </c>
      <c r="AK26" s="86" t="n">
        <v>1346</v>
      </c>
      <c r="AL26" s="86" t="n">
        <v>1346</v>
      </c>
      <c r="AM26" s="88" t="n">
        <v>1346</v>
      </c>
      <c r="AN26" s="88" t="n">
        <v>1346</v>
      </c>
      <c r="AO26" s="88" t="n">
        <v>1346</v>
      </c>
      <c r="AP26" s="88" t="n">
        <v>1346</v>
      </c>
      <c r="AQ26" s="88" t="n">
        <v>1346</v>
      </c>
      <c r="AR26" s="88" t="n">
        <v>1346</v>
      </c>
      <c r="AS26" s="88" t="n">
        <v>1346</v>
      </c>
      <c r="AT26" s="88" t="n">
        <v>1346</v>
      </c>
      <c r="AU26" s="88" t="n">
        <v>1346</v>
      </c>
      <c r="AV26" s="88" t="n">
        <v>1346</v>
      </c>
      <c r="AW26" s="88" t="n">
        <v>1346</v>
      </c>
      <c r="AX26" s="88" t="n">
        <v>1346</v>
      </c>
      <c r="AY26" s="88" t="n">
        <v>1346</v>
      </c>
      <c r="AZ26" s="88" t="n">
        <v>1346</v>
      </c>
      <c r="BA26" s="88" t="n">
        <v>1346</v>
      </c>
      <c r="BB26" s="88" t="n">
        <v>1346</v>
      </c>
      <c r="BC26" s="88" t="n">
        <v>1346</v>
      </c>
      <c r="BD26" s="88" t="n">
        <v>1346</v>
      </c>
      <c r="BE26" s="88" t="n">
        <v>1346</v>
      </c>
      <c r="BF26" s="88" t="n">
        <v>1346</v>
      </c>
      <c r="BG26" s="88" t="n">
        <v>1346</v>
      </c>
      <c r="BH26" s="88" t="n">
        <v>1346</v>
      </c>
      <c r="BI26" s="88" t="n">
        <v>1346</v>
      </c>
      <c r="BJ26" s="88" t="n">
        <v>1346</v>
      </c>
      <c r="BK26" s="88" t="n">
        <v>1346</v>
      </c>
      <c r="BL26" s="88" t="n">
        <v>1346</v>
      </c>
      <c r="BM26" s="88" t="n">
        <v>1346</v>
      </c>
      <c r="BN26" s="88" t="n">
        <v>1346</v>
      </c>
      <c r="BO26" s="88" t="n">
        <v>1346</v>
      </c>
      <c r="BP26" s="88" t="n">
        <v>1346</v>
      </c>
      <c r="BQ26" s="88" t="n">
        <v>1346</v>
      </c>
      <c r="BR26" s="88" t="n">
        <v>1346</v>
      </c>
      <c r="BS26" s="88" t="n">
        <v>1346</v>
      </c>
      <c r="BT26" s="88" t="n">
        <v>1346</v>
      </c>
      <c r="BU26" s="88" t="n">
        <v>1346</v>
      </c>
      <c r="BV26" s="88" t="n">
        <v>1346</v>
      </c>
      <c r="BW26" s="80"/>
    </row>
    <row r="27" customFormat="false" ht="12.75" hidden="false" customHeight="false" outlineLevel="0" collapsed="false">
      <c r="A27" s="0" t="n">
        <v>26813</v>
      </c>
      <c r="B27" s="0" t="s">
        <v>57</v>
      </c>
      <c r="C27" s="82" t="n">
        <v>3500</v>
      </c>
      <c r="D27" s="83" t="n">
        <v>36647</v>
      </c>
      <c r="E27" s="83" t="n">
        <v>39506</v>
      </c>
      <c r="F27" s="0" t="s">
        <v>49</v>
      </c>
      <c r="G27" s="100"/>
      <c r="H27" s="122" t="s">
        <v>82</v>
      </c>
      <c r="I27" s="82" t="n">
        <v>3500</v>
      </c>
      <c r="J27" s="86" t="n">
        <v>3500</v>
      </c>
      <c r="K27" s="123" t="n">
        <v>0</v>
      </c>
      <c r="L27" s="86" t="n">
        <v>3500</v>
      </c>
      <c r="M27" s="86" t="n">
        <v>3500</v>
      </c>
      <c r="N27" s="86" t="n">
        <v>3500</v>
      </c>
      <c r="O27" s="87" t="n">
        <v>3500</v>
      </c>
      <c r="P27" s="86" t="n">
        <v>3500</v>
      </c>
      <c r="Q27" s="86" t="n">
        <v>3500</v>
      </c>
      <c r="R27" s="86" t="n">
        <v>3500</v>
      </c>
      <c r="S27" s="86" t="n">
        <v>3500</v>
      </c>
      <c r="T27" s="86" t="n">
        <v>3500</v>
      </c>
      <c r="U27" s="86" t="n">
        <v>3500</v>
      </c>
      <c r="V27" s="86" t="n">
        <v>3500</v>
      </c>
      <c r="W27" s="86" t="n">
        <v>3500</v>
      </c>
      <c r="X27" s="86" t="n">
        <v>3500</v>
      </c>
      <c r="Y27" s="86" t="n">
        <v>3500</v>
      </c>
      <c r="Z27" s="86" t="n">
        <v>3500</v>
      </c>
      <c r="AA27" s="86" t="n">
        <v>3500</v>
      </c>
      <c r="AB27" s="86" t="n">
        <v>3500</v>
      </c>
      <c r="AC27" s="86" t="n">
        <v>3500</v>
      </c>
      <c r="AD27" s="86" t="n">
        <v>3500</v>
      </c>
      <c r="AE27" s="86" t="n">
        <v>3500</v>
      </c>
      <c r="AF27" s="86" t="n">
        <v>3500</v>
      </c>
      <c r="AG27" s="86" t="n">
        <v>3500</v>
      </c>
      <c r="AH27" s="86" t="n">
        <v>3500</v>
      </c>
      <c r="AI27" s="86" t="n">
        <v>3500</v>
      </c>
      <c r="AJ27" s="86" t="n">
        <v>3500</v>
      </c>
      <c r="AK27" s="86" t="n">
        <v>3500</v>
      </c>
      <c r="AL27" s="86" t="n">
        <v>3500</v>
      </c>
      <c r="AM27" s="86" t="n">
        <v>3500</v>
      </c>
      <c r="AN27" s="86" t="n">
        <v>3500</v>
      </c>
      <c r="AO27" s="86" t="n">
        <v>3500</v>
      </c>
      <c r="AP27" s="86" t="n">
        <v>3500</v>
      </c>
      <c r="AQ27" s="86" t="n">
        <v>3500</v>
      </c>
      <c r="AR27" s="86" t="n">
        <v>3500</v>
      </c>
      <c r="AS27" s="86" t="n">
        <v>3500</v>
      </c>
      <c r="AT27" s="86" t="n">
        <v>3500</v>
      </c>
      <c r="AU27" s="86" t="n">
        <v>3500</v>
      </c>
      <c r="AV27" s="86" t="n">
        <v>3500</v>
      </c>
      <c r="AW27" s="86" t="n">
        <v>3500</v>
      </c>
      <c r="AX27" s="86" t="n">
        <v>3500</v>
      </c>
      <c r="AY27" s="86" t="n">
        <v>3500</v>
      </c>
      <c r="AZ27" s="86" t="n">
        <v>3500</v>
      </c>
      <c r="BA27" s="86" t="n">
        <v>3500</v>
      </c>
      <c r="BB27" s="86" t="n">
        <v>3500</v>
      </c>
      <c r="BC27" s="86" t="n">
        <v>3500</v>
      </c>
      <c r="BD27" s="86" t="n">
        <v>3500</v>
      </c>
      <c r="BE27" s="86" t="n">
        <v>3500</v>
      </c>
      <c r="BF27" s="86" t="n">
        <v>3500</v>
      </c>
      <c r="BG27" s="86" t="n">
        <v>3500</v>
      </c>
      <c r="BH27" s="86" t="n">
        <v>3500</v>
      </c>
      <c r="BI27" s="86" t="n">
        <v>3500</v>
      </c>
      <c r="BJ27" s="86" t="n">
        <v>3500</v>
      </c>
      <c r="BK27" s="86" t="n">
        <v>3500</v>
      </c>
      <c r="BL27" s="86" t="n">
        <v>3500</v>
      </c>
      <c r="BM27" s="86" t="n">
        <v>3500</v>
      </c>
      <c r="BN27" s="86" t="n">
        <v>3500</v>
      </c>
      <c r="BO27" s="86" t="n">
        <v>3500</v>
      </c>
      <c r="BP27" s="86" t="n">
        <v>3500</v>
      </c>
      <c r="BQ27" s="86" t="n">
        <v>3500</v>
      </c>
      <c r="BR27" s="86" t="n">
        <v>3500</v>
      </c>
      <c r="BS27" s="86" t="n">
        <v>3500</v>
      </c>
      <c r="BT27" s="86" t="n">
        <v>3500</v>
      </c>
      <c r="BU27" s="86" t="n">
        <v>3500</v>
      </c>
      <c r="BV27" s="86" t="n">
        <v>3500</v>
      </c>
      <c r="BW27" s="80"/>
    </row>
    <row r="28" customFormat="false" ht="12.75" hidden="false" customHeight="false" outlineLevel="0" collapsed="false">
      <c r="A28" s="0" t="n">
        <v>21175</v>
      </c>
      <c r="B28" s="80" t="s">
        <v>59</v>
      </c>
      <c r="C28" s="82" t="n">
        <v>150000</v>
      </c>
      <c r="D28" s="83" t="n">
        <v>33679</v>
      </c>
      <c r="E28" s="83" t="n">
        <v>39172</v>
      </c>
      <c r="F28" s="0" t="s">
        <v>47</v>
      </c>
      <c r="G28" s="84" t="n">
        <v>38807</v>
      </c>
      <c r="H28" s="122" t="n">
        <v>0.1063</v>
      </c>
      <c r="I28" s="82" t="n">
        <v>150000</v>
      </c>
      <c r="J28" s="86" t="n">
        <v>150000</v>
      </c>
      <c r="K28" s="123" t="n">
        <v>5819925</v>
      </c>
      <c r="L28" s="86" t="n">
        <v>150000</v>
      </c>
      <c r="M28" s="86" t="n">
        <v>150000</v>
      </c>
      <c r="N28" s="86" t="n">
        <v>150000</v>
      </c>
      <c r="O28" s="87" t="n">
        <v>150000</v>
      </c>
      <c r="P28" s="86" t="n">
        <v>150000</v>
      </c>
      <c r="Q28" s="86" t="n">
        <v>150000</v>
      </c>
      <c r="R28" s="86" t="n">
        <v>150000</v>
      </c>
      <c r="S28" s="86" t="n">
        <v>150000</v>
      </c>
      <c r="T28" s="86" t="n">
        <v>150000</v>
      </c>
      <c r="U28" s="86" t="n">
        <v>150000</v>
      </c>
      <c r="V28" s="86" t="n">
        <v>150000</v>
      </c>
      <c r="W28" s="86" t="n">
        <v>150000</v>
      </c>
      <c r="X28" s="86" t="n">
        <v>150000</v>
      </c>
      <c r="Y28" s="86" t="n">
        <v>150000</v>
      </c>
      <c r="Z28" s="86" t="n">
        <v>150000</v>
      </c>
      <c r="AA28" s="86" t="n">
        <v>150000</v>
      </c>
      <c r="AB28" s="86" t="n">
        <v>150000</v>
      </c>
      <c r="AC28" s="86" t="n">
        <v>150000</v>
      </c>
      <c r="AD28" s="86" t="n">
        <v>150000</v>
      </c>
      <c r="AE28" s="86" t="n">
        <v>150000</v>
      </c>
      <c r="AF28" s="86" t="n">
        <v>150000</v>
      </c>
      <c r="AG28" s="86" t="n">
        <v>150000</v>
      </c>
      <c r="AH28" s="86" t="n">
        <v>150000</v>
      </c>
      <c r="AI28" s="86" t="n">
        <v>150000</v>
      </c>
      <c r="AJ28" s="86" t="n">
        <v>150000</v>
      </c>
      <c r="AK28" s="86" t="n">
        <v>150000</v>
      </c>
      <c r="AL28" s="86" t="n">
        <v>150000</v>
      </c>
      <c r="AM28" s="86" t="n">
        <v>150000</v>
      </c>
      <c r="AN28" s="86" t="n">
        <v>150000</v>
      </c>
      <c r="AO28" s="86" t="n">
        <v>150000</v>
      </c>
      <c r="AP28" s="86" t="n">
        <v>150000</v>
      </c>
      <c r="AQ28" s="86" t="n">
        <v>150000</v>
      </c>
      <c r="AR28" s="86" t="n">
        <v>150000</v>
      </c>
      <c r="AS28" s="86" t="n">
        <v>150000</v>
      </c>
      <c r="AT28" s="86" t="n">
        <v>150000</v>
      </c>
      <c r="AU28" s="86" t="n">
        <v>150000</v>
      </c>
      <c r="AV28" s="86" t="n">
        <v>150000</v>
      </c>
      <c r="AW28" s="86" t="n">
        <v>150000</v>
      </c>
      <c r="AX28" s="86" t="n">
        <v>150000</v>
      </c>
      <c r="AY28" s="86" t="n">
        <v>150000</v>
      </c>
      <c r="AZ28" s="86" t="n">
        <v>150000</v>
      </c>
      <c r="BA28" s="86" t="n">
        <v>150000</v>
      </c>
      <c r="BB28" s="86" t="n">
        <v>150000</v>
      </c>
      <c r="BC28" s="86" t="n">
        <v>150000</v>
      </c>
      <c r="BD28" s="86" t="n">
        <v>150000</v>
      </c>
      <c r="BE28" s="86" t="n">
        <v>150000</v>
      </c>
      <c r="BF28" s="86" t="n">
        <v>150000</v>
      </c>
      <c r="BG28" s="86" t="n">
        <v>150000</v>
      </c>
      <c r="BH28" s="86" t="n">
        <v>150000</v>
      </c>
      <c r="BI28" s="86" t="n">
        <v>150000</v>
      </c>
      <c r="BJ28" s="86" t="n">
        <v>150000</v>
      </c>
      <c r="BK28" s="86" t="n">
        <v>150000</v>
      </c>
      <c r="BL28" s="86" t="n">
        <v>150000</v>
      </c>
      <c r="BM28" s="86" t="n">
        <v>150000</v>
      </c>
      <c r="BN28" s="86" t="n">
        <v>150000</v>
      </c>
      <c r="BO28" s="86" t="n">
        <v>150000</v>
      </c>
      <c r="BP28" s="86" t="n">
        <v>150000</v>
      </c>
      <c r="BQ28" s="86" t="n">
        <v>150000</v>
      </c>
      <c r="BR28" s="86" t="n">
        <v>150000</v>
      </c>
      <c r="BS28" s="86" t="n">
        <v>150000</v>
      </c>
      <c r="BT28" s="86" t="n">
        <v>150000</v>
      </c>
      <c r="BU28" s="86" t="n">
        <v>150000</v>
      </c>
      <c r="BV28" s="86" t="n">
        <v>150000</v>
      </c>
      <c r="BW28" s="80"/>
    </row>
    <row r="29" customFormat="false" ht="12.75" hidden="false" customHeight="false" outlineLevel="0" collapsed="false">
      <c r="A29" s="0" t="n">
        <v>24809</v>
      </c>
      <c r="B29" s="80" t="s">
        <v>55</v>
      </c>
      <c r="C29" s="82" t="n">
        <v>20000</v>
      </c>
      <c r="D29" s="83" t="n">
        <v>35400</v>
      </c>
      <c r="E29" s="83" t="n">
        <v>37225</v>
      </c>
      <c r="F29" s="0" t="s">
        <v>47</v>
      </c>
      <c r="G29" s="92" t="s">
        <v>52</v>
      </c>
      <c r="H29" s="122" t="n">
        <v>0.2243</v>
      </c>
      <c r="I29" s="82" t="n">
        <v>20000</v>
      </c>
      <c r="J29" s="86" t="n">
        <v>20000</v>
      </c>
      <c r="K29" s="123" t="n">
        <v>0</v>
      </c>
      <c r="L29" s="86" t="n">
        <v>20000</v>
      </c>
      <c r="M29" s="86" t="n">
        <v>20000</v>
      </c>
      <c r="N29" s="88"/>
      <c r="O29" s="91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</row>
    <row r="30" customFormat="false" ht="12.75" hidden="false" customHeight="false" outlineLevel="0" collapsed="false">
      <c r="A30" s="0" t="n">
        <v>27454</v>
      </c>
      <c r="B30" s="80" t="s">
        <v>62</v>
      </c>
      <c r="C30" s="82" t="n">
        <v>27500</v>
      </c>
      <c r="D30" s="83" t="n">
        <v>37257</v>
      </c>
      <c r="E30" s="83" t="n">
        <v>37621</v>
      </c>
      <c r="F30" s="0" t="s">
        <v>49</v>
      </c>
      <c r="G30" s="92"/>
      <c r="H30" s="122" t="s">
        <v>82</v>
      </c>
      <c r="J30" s="80"/>
      <c r="K30" s="123" t="n">
        <v>0</v>
      </c>
      <c r="L30" s="80"/>
      <c r="M30" s="80"/>
      <c r="N30" s="80"/>
      <c r="O30" s="87" t="n">
        <v>27500</v>
      </c>
      <c r="P30" s="86" t="n">
        <v>27500</v>
      </c>
      <c r="Q30" s="86" t="n">
        <v>27500</v>
      </c>
      <c r="R30" s="86" t="n">
        <v>27500</v>
      </c>
      <c r="S30" s="86" t="n">
        <v>27500</v>
      </c>
      <c r="T30" s="86" t="n">
        <v>27500</v>
      </c>
      <c r="U30" s="86" t="n">
        <v>27500</v>
      </c>
      <c r="V30" s="86" t="n">
        <v>27500</v>
      </c>
      <c r="W30" s="86" t="n">
        <v>27500</v>
      </c>
      <c r="X30" s="86" t="n">
        <v>27500</v>
      </c>
      <c r="Y30" s="86" t="n">
        <v>27500</v>
      </c>
      <c r="Z30" s="86" t="n">
        <v>27500</v>
      </c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0"/>
      <c r="BM30" s="80"/>
      <c r="BN30" s="80"/>
      <c r="BO30" s="80"/>
      <c r="BP30" s="80"/>
      <c r="BQ30" s="80"/>
      <c r="BR30" s="80"/>
      <c r="BS30" s="80"/>
      <c r="BT30" s="80"/>
      <c r="BU30" s="80"/>
      <c r="BV30" s="80"/>
      <c r="BW30" s="80"/>
    </row>
    <row r="31" customFormat="false" ht="12.75" hidden="false" customHeight="false" outlineLevel="0" collapsed="false">
      <c r="A31" s="0" t="n">
        <v>26816</v>
      </c>
      <c r="B31" s="0" t="s">
        <v>63</v>
      </c>
      <c r="C31" s="82" t="n">
        <v>21500</v>
      </c>
      <c r="D31" s="83" t="n">
        <v>36647</v>
      </c>
      <c r="E31" s="83" t="n">
        <v>38472</v>
      </c>
      <c r="F31" s="0" t="s">
        <v>49</v>
      </c>
      <c r="G31" s="92"/>
      <c r="H31" s="122" t="s">
        <v>82</v>
      </c>
      <c r="I31" s="82" t="n">
        <v>21500</v>
      </c>
      <c r="J31" s="86" t="n">
        <v>21500</v>
      </c>
      <c r="K31" s="123" t="n">
        <v>0</v>
      </c>
      <c r="L31" s="86" t="n">
        <v>21500</v>
      </c>
      <c r="M31" s="86" t="n">
        <v>21500</v>
      </c>
      <c r="N31" s="86" t="n">
        <v>21500</v>
      </c>
      <c r="O31" s="87" t="n">
        <v>21500</v>
      </c>
      <c r="P31" s="86" t="n">
        <v>21500</v>
      </c>
      <c r="Q31" s="86" t="n">
        <v>21500</v>
      </c>
      <c r="R31" s="86" t="n">
        <v>21500</v>
      </c>
      <c r="S31" s="86" t="n">
        <v>21500</v>
      </c>
      <c r="T31" s="86" t="n">
        <v>21500</v>
      </c>
      <c r="U31" s="86" t="n">
        <v>21500</v>
      </c>
      <c r="V31" s="86" t="n">
        <v>21500</v>
      </c>
      <c r="W31" s="86" t="n">
        <v>21500</v>
      </c>
      <c r="X31" s="86" t="n">
        <v>21500</v>
      </c>
      <c r="Y31" s="86" t="n">
        <v>21500</v>
      </c>
      <c r="Z31" s="86" t="n">
        <v>21500</v>
      </c>
      <c r="AA31" s="86" t="n">
        <v>21500</v>
      </c>
      <c r="AB31" s="86" t="n">
        <v>21500</v>
      </c>
      <c r="AC31" s="86" t="n">
        <v>21500</v>
      </c>
      <c r="AD31" s="86" t="n">
        <v>21500</v>
      </c>
      <c r="AE31" s="86" t="n">
        <v>21500</v>
      </c>
      <c r="AF31" s="86" t="n">
        <v>21500</v>
      </c>
      <c r="AG31" s="86" t="n">
        <v>21500</v>
      </c>
      <c r="AH31" s="86" t="n">
        <v>21500</v>
      </c>
      <c r="AI31" s="86" t="n">
        <v>21500</v>
      </c>
      <c r="AJ31" s="86" t="n">
        <v>21500</v>
      </c>
      <c r="AK31" s="86" t="n">
        <v>21500</v>
      </c>
      <c r="AL31" s="86" t="n">
        <v>21500</v>
      </c>
      <c r="AM31" s="86" t="n">
        <v>21500</v>
      </c>
      <c r="AN31" s="86" t="n">
        <v>21500</v>
      </c>
      <c r="AO31" s="86" t="n">
        <v>21500</v>
      </c>
      <c r="AP31" s="86" t="n">
        <v>21500</v>
      </c>
      <c r="AQ31" s="86" t="n">
        <v>21500</v>
      </c>
      <c r="AR31" s="86" t="n">
        <v>21500</v>
      </c>
      <c r="AS31" s="86" t="n">
        <v>21500</v>
      </c>
      <c r="AT31" s="86" t="n">
        <v>21500</v>
      </c>
      <c r="AU31" s="86" t="n">
        <v>21500</v>
      </c>
      <c r="AV31" s="86" t="n">
        <v>21500</v>
      </c>
      <c r="AW31" s="86" t="n">
        <v>21500</v>
      </c>
      <c r="AX31" s="86" t="n">
        <v>21500</v>
      </c>
      <c r="AY31" s="86" t="n">
        <v>21500</v>
      </c>
      <c r="AZ31" s="86" t="n">
        <v>21500</v>
      </c>
      <c r="BA31" s="86" t="n">
        <v>21500</v>
      </c>
      <c r="BB31" s="86" t="n">
        <v>21500</v>
      </c>
      <c r="BC31" s="80"/>
      <c r="BD31" s="80"/>
      <c r="BE31" s="80"/>
      <c r="BF31" s="80"/>
      <c r="BG31" s="80"/>
      <c r="BH31" s="80"/>
      <c r="BI31" s="80"/>
      <c r="BJ31" s="80"/>
      <c r="BK31" s="80"/>
      <c r="BL31" s="80"/>
      <c r="BM31" s="80"/>
      <c r="BN31" s="80"/>
      <c r="BO31" s="80"/>
      <c r="BP31" s="80"/>
      <c r="BQ31" s="80"/>
      <c r="BR31" s="80"/>
      <c r="BS31" s="80"/>
      <c r="BT31" s="80"/>
      <c r="BU31" s="80"/>
      <c r="BV31" s="80"/>
      <c r="BW31" s="80"/>
    </row>
    <row r="32" customFormat="false" ht="12.75" hidden="false" customHeight="false" outlineLevel="0" collapsed="false">
      <c r="A32" s="92" t="n">
        <v>27504</v>
      </c>
      <c r="B32" s="0" t="s">
        <v>64</v>
      </c>
      <c r="C32" s="99" t="n">
        <v>35000</v>
      </c>
      <c r="D32" s="84" t="n">
        <v>37987</v>
      </c>
      <c r="E32" s="84" t="n">
        <v>38717</v>
      </c>
      <c r="F32" s="0" t="s">
        <v>49</v>
      </c>
      <c r="G32" s="92"/>
      <c r="H32" s="122" t="s">
        <v>82</v>
      </c>
      <c r="J32" s="80"/>
      <c r="K32" s="123" t="n">
        <v>0</v>
      </c>
      <c r="L32" s="80"/>
      <c r="M32" s="80"/>
      <c r="N32" s="80"/>
      <c r="O32" s="93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101" t="n">
        <v>35000</v>
      </c>
      <c r="AN32" s="101" t="n">
        <v>35000</v>
      </c>
      <c r="AO32" s="101" t="n">
        <v>35000</v>
      </c>
      <c r="AP32" s="101" t="n">
        <v>35000</v>
      </c>
      <c r="AQ32" s="101" t="n">
        <v>35000</v>
      </c>
      <c r="AR32" s="101" t="n">
        <v>35000</v>
      </c>
      <c r="AS32" s="101" t="n">
        <v>35000</v>
      </c>
      <c r="AT32" s="101" t="n">
        <v>35000</v>
      </c>
      <c r="AU32" s="101" t="n">
        <v>35000</v>
      </c>
      <c r="AV32" s="101" t="n">
        <v>35000</v>
      </c>
      <c r="AW32" s="101" t="n">
        <v>35000</v>
      </c>
      <c r="AX32" s="101" t="n">
        <v>35000</v>
      </c>
      <c r="AY32" s="101" t="n">
        <v>35000</v>
      </c>
      <c r="AZ32" s="101" t="n">
        <v>35000</v>
      </c>
      <c r="BA32" s="101" t="n">
        <v>35000</v>
      </c>
      <c r="BB32" s="101" t="n">
        <v>35000</v>
      </c>
      <c r="BC32" s="101" t="n">
        <v>35000</v>
      </c>
      <c r="BD32" s="101" t="n">
        <v>35000</v>
      </c>
      <c r="BE32" s="101" t="n">
        <v>35000</v>
      </c>
      <c r="BF32" s="101" t="n">
        <v>35000</v>
      </c>
      <c r="BG32" s="101" t="n">
        <v>35000</v>
      </c>
      <c r="BH32" s="101" t="n">
        <v>35000</v>
      </c>
      <c r="BI32" s="101" t="n">
        <v>35000</v>
      </c>
      <c r="BJ32" s="101" t="n">
        <v>35000</v>
      </c>
      <c r="BK32" s="80"/>
      <c r="BL32" s="80"/>
      <c r="BM32" s="80"/>
      <c r="BN32" s="80"/>
      <c r="BO32" s="80"/>
      <c r="BP32" s="80"/>
      <c r="BQ32" s="80"/>
      <c r="BR32" s="80"/>
      <c r="BS32" s="80"/>
      <c r="BT32" s="80"/>
      <c r="BU32" s="80"/>
      <c r="BV32" s="80"/>
    </row>
    <row r="33" customFormat="false" ht="12.75" hidden="false" customHeight="false" outlineLevel="0" collapsed="false">
      <c r="A33" s="0" t="n">
        <v>24670</v>
      </c>
      <c r="B33" s="0" t="s">
        <v>65</v>
      </c>
      <c r="C33" s="82" t="n">
        <v>10000</v>
      </c>
      <c r="D33" s="83" t="n">
        <v>35490</v>
      </c>
      <c r="E33" s="83" t="n">
        <v>39172</v>
      </c>
      <c r="F33" s="0" t="s">
        <v>47</v>
      </c>
      <c r="G33" s="84" t="n">
        <v>38807</v>
      </c>
      <c r="H33" s="122" t="s">
        <v>82</v>
      </c>
      <c r="I33" s="82" t="n">
        <v>10000</v>
      </c>
      <c r="J33" s="86" t="n">
        <v>10000</v>
      </c>
      <c r="K33" s="123" t="n">
        <v>0</v>
      </c>
      <c r="L33" s="86" t="n">
        <v>10000</v>
      </c>
      <c r="M33" s="86" t="n">
        <v>10000</v>
      </c>
      <c r="N33" s="86" t="n">
        <v>10000</v>
      </c>
      <c r="O33" s="87" t="n">
        <v>10000</v>
      </c>
      <c r="P33" s="86" t="n">
        <v>10000</v>
      </c>
      <c r="Q33" s="86" t="n">
        <v>10000</v>
      </c>
      <c r="R33" s="86" t="n">
        <v>10000</v>
      </c>
      <c r="S33" s="86" t="n">
        <v>10000</v>
      </c>
      <c r="T33" s="86" t="n">
        <v>10000</v>
      </c>
      <c r="U33" s="86" t="n">
        <v>10000</v>
      </c>
      <c r="V33" s="86" t="n">
        <v>10000</v>
      </c>
      <c r="W33" s="86" t="n">
        <v>10000</v>
      </c>
      <c r="X33" s="86" t="n">
        <v>10000</v>
      </c>
      <c r="Y33" s="86" t="n">
        <v>10000</v>
      </c>
      <c r="Z33" s="86" t="n">
        <v>10000</v>
      </c>
      <c r="AA33" s="86" t="n">
        <v>10000</v>
      </c>
      <c r="AB33" s="86" t="n">
        <v>10000</v>
      </c>
      <c r="AC33" s="86" t="n">
        <v>10000</v>
      </c>
      <c r="AD33" s="86" t="n">
        <v>10000</v>
      </c>
      <c r="AE33" s="86" t="n">
        <v>10000</v>
      </c>
      <c r="AF33" s="86" t="n">
        <v>10000</v>
      </c>
      <c r="AG33" s="86" t="n">
        <v>10000</v>
      </c>
      <c r="AH33" s="86" t="n">
        <v>10000</v>
      </c>
      <c r="AI33" s="86" t="n">
        <v>10000</v>
      </c>
      <c r="AJ33" s="86" t="n">
        <v>10000</v>
      </c>
      <c r="AK33" s="86" t="n">
        <v>10000</v>
      </c>
      <c r="AL33" s="86" t="n">
        <v>10000</v>
      </c>
      <c r="AM33" s="86" t="n">
        <v>10000</v>
      </c>
      <c r="AN33" s="86" t="n">
        <v>10000</v>
      </c>
      <c r="AO33" s="86" t="n">
        <v>10000</v>
      </c>
      <c r="AP33" s="86" t="n">
        <v>10000</v>
      </c>
      <c r="AQ33" s="86" t="n">
        <v>10000</v>
      </c>
      <c r="AR33" s="86" t="n">
        <v>10000</v>
      </c>
      <c r="AS33" s="86" t="n">
        <v>10000</v>
      </c>
      <c r="AT33" s="86" t="n">
        <v>10000</v>
      </c>
      <c r="AU33" s="86" t="n">
        <v>10000</v>
      </c>
      <c r="AV33" s="86" t="n">
        <v>10000</v>
      </c>
      <c r="AW33" s="86" t="n">
        <v>10000</v>
      </c>
      <c r="AX33" s="86" t="n">
        <v>10000</v>
      </c>
      <c r="AY33" s="86" t="n">
        <v>10000</v>
      </c>
      <c r="AZ33" s="86" t="n">
        <v>10000</v>
      </c>
      <c r="BA33" s="86" t="n">
        <v>10000</v>
      </c>
      <c r="BB33" s="86" t="n">
        <v>10000</v>
      </c>
      <c r="BC33" s="86" t="n">
        <v>10000</v>
      </c>
      <c r="BD33" s="86" t="n">
        <v>10000</v>
      </c>
      <c r="BE33" s="86" t="n">
        <v>10000</v>
      </c>
      <c r="BF33" s="86" t="n">
        <v>10000</v>
      </c>
      <c r="BG33" s="86" t="n">
        <v>10000</v>
      </c>
      <c r="BH33" s="86" t="n">
        <v>10000</v>
      </c>
      <c r="BI33" s="86" t="n">
        <v>10000</v>
      </c>
      <c r="BJ33" s="86" t="n">
        <v>10000</v>
      </c>
      <c r="BK33" s="86" t="n">
        <v>10000</v>
      </c>
      <c r="BL33" s="86" t="n">
        <v>10000</v>
      </c>
      <c r="BM33" s="86" t="n">
        <v>10000</v>
      </c>
      <c r="BN33" s="86" t="n">
        <v>10000</v>
      </c>
      <c r="BO33" s="86" t="n">
        <v>10000</v>
      </c>
      <c r="BP33" s="86" t="n">
        <v>10000</v>
      </c>
      <c r="BQ33" s="86" t="n">
        <v>10000</v>
      </c>
      <c r="BR33" s="86" t="n">
        <v>10000</v>
      </c>
      <c r="BS33" s="86" t="n">
        <v>10000</v>
      </c>
      <c r="BT33" s="86" t="n">
        <v>10000</v>
      </c>
      <c r="BU33" s="86" t="n">
        <v>10000</v>
      </c>
      <c r="BV33" s="86" t="n">
        <v>10000</v>
      </c>
      <c r="BW33" s="80"/>
    </row>
    <row r="34" customFormat="false" ht="12.75" hidden="false" customHeight="false" outlineLevel="0" collapsed="false">
      <c r="A34" s="0" t="n">
        <v>20715</v>
      </c>
      <c r="B34" s="0" t="s">
        <v>87</v>
      </c>
      <c r="C34" s="82" t="n">
        <v>200000</v>
      </c>
      <c r="D34" s="83" t="n">
        <v>33664</v>
      </c>
      <c r="E34" s="83" t="n">
        <v>38656</v>
      </c>
      <c r="F34" s="0" t="s">
        <v>47</v>
      </c>
      <c r="G34" s="84" t="n">
        <v>38291</v>
      </c>
      <c r="H34" s="122" t="n">
        <v>0.1063</v>
      </c>
      <c r="I34" s="82" t="n">
        <v>200000</v>
      </c>
      <c r="J34" s="86" t="n">
        <v>200000</v>
      </c>
      <c r="K34" s="123" t="n">
        <v>7759900</v>
      </c>
      <c r="L34" s="86" t="n">
        <v>200000</v>
      </c>
      <c r="M34" s="86" t="n">
        <v>200000</v>
      </c>
      <c r="N34" s="86" t="n">
        <v>200000</v>
      </c>
      <c r="O34" s="87" t="n">
        <v>200000</v>
      </c>
      <c r="P34" s="86" t="n">
        <v>200000</v>
      </c>
      <c r="Q34" s="86" t="n">
        <v>200000</v>
      </c>
      <c r="R34" s="86" t="n">
        <v>200000</v>
      </c>
      <c r="S34" s="86" t="n">
        <v>200000</v>
      </c>
      <c r="T34" s="86" t="n">
        <v>200000</v>
      </c>
      <c r="U34" s="86" t="n">
        <v>200000</v>
      </c>
      <c r="V34" s="86" t="n">
        <v>200000</v>
      </c>
      <c r="W34" s="86" t="n">
        <v>200000</v>
      </c>
      <c r="X34" s="86" t="n">
        <v>200000</v>
      </c>
      <c r="Y34" s="86" t="n">
        <v>200000</v>
      </c>
      <c r="Z34" s="86" t="n">
        <v>200000</v>
      </c>
      <c r="AA34" s="86" t="n">
        <v>200000</v>
      </c>
      <c r="AB34" s="86" t="n">
        <v>200000</v>
      </c>
      <c r="AC34" s="86" t="n">
        <v>200000</v>
      </c>
      <c r="AD34" s="86" t="n">
        <v>200000</v>
      </c>
      <c r="AE34" s="86" t="n">
        <v>200000</v>
      </c>
      <c r="AF34" s="86" t="n">
        <v>200000</v>
      </c>
      <c r="AG34" s="86" t="n">
        <v>200000</v>
      </c>
      <c r="AH34" s="86" t="n">
        <v>200000</v>
      </c>
      <c r="AI34" s="86" t="n">
        <v>200000</v>
      </c>
      <c r="AJ34" s="86" t="n">
        <v>200000</v>
      </c>
      <c r="AK34" s="86" t="n">
        <v>200000</v>
      </c>
      <c r="AL34" s="86" t="n">
        <v>200000</v>
      </c>
      <c r="AM34" s="86" t="n">
        <v>200000</v>
      </c>
      <c r="AN34" s="86" t="n">
        <v>200000</v>
      </c>
      <c r="AO34" s="86" t="n">
        <v>200000</v>
      </c>
      <c r="AP34" s="86" t="n">
        <v>200000</v>
      </c>
      <c r="AQ34" s="86" t="n">
        <v>200000</v>
      </c>
      <c r="AR34" s="86" t="n">
        <v>200000</v>
      </c>
      <c r="AS34" s="86" t="n">
        <v>200000</v>
      </c>
      <c r="AT34" s="86" t="n">
        <v>200000</v>
      </c>
      <c r="AU34" s="86" t="n">
        <v>200000</v>
      </c>
      <c r="AV34" s="86" t="n">
        <v>200000</v>
      </c>
      <c r="AW34" s="86" t="n">
        <v>200000</v>
      </c>
      <c r="AX34" s="86" t="n">
        <v>200000</v>
      </c>
      <c r="AY34" s="86" t="n">
        <v>200000</v>
      </c>
      <c r="AZ34" s="86" t="n">
        <v>200000</v>
      </c>
      <c r="BA34" s="86" t="n">
        <v>200000</v>
      </c>
      <c r="BB34" s="86" t="n">
        <v>200000</v>
      </c>
      <c r="BC34" s="86" t="n">
        <v>200000</v>
      </c>
      <c r="BD34" s="86" t="n">
        <v>200000</v>
      </c>
      <c r="BE34" s="86" t="n">
        <v>200000</v>
      </c>
      <c r="BF34" s="86" t="n">
        <v>200000</v>
      </c>
      <c r="BG34" s="86" t="n">
        <v>200000</v>
      </c>
      <c r="BH34" s="86" t="n">
        <v>200000</v>
      </c>
      <c r="BI34" s="88" t="n">
        <v>200000</v>
      </c>
      <c r="BJ34" s="88" t="n">
        <v>200000</v>
      </c>
      <c r="BK34" s="88" t="n">
        <v>200000</v>
      </c>
      <c r="BL34" s="88" t="n">
        <v>200000</v>
      </c>
      <c r="BM34" s="88" t="n">
        <v>200000</v>
      </c>
      <c r="BN34" s="88" t="n">
        <v>200000</v>
      </c>
      <c r="BO34" s="88" t="n">
        <v>200000</v>
      </c>
      <c r="BP34" s="88" t="n">
        <v>200000</v>
      </c>
      <c r="BQ34" s="88" t="n">
        <v>200000</v>
      </c>
      <c r="BR34" s="88" t="n">
        <v>200000</v>
      </c>
      <c r="BS34" s="88" t="n">
        <v>200000</v>
      </c>
      <c r="BT34" s="88" t="n">
        <v>200000</v>
      </c>
      <c r="BU34" s="88" t="n">
        <v>200000</v>
      </c>
      <c r="BV34" s="88" t="n">
        <v>200000</v>
      </c>
      <c r="BW34" s="80"/>
    </row>
    <row r="35" customFormat="false" ht="12.75" hidden="false" customHeight="false" outlineLevel="0" collapsed="false">
      <c r="A35" s="0" t="n">
        <v>26719</v>
      </c>
      <c r="B35" s="0" t="s">
        <v>88</v>
      </c>
      <c r="C35" s="82" t="n">
        <v>25000</v>
      </c>
      <c r="D35" s="83" t="n">
        <v>36647</v>
      </c>
      <c r="E35" s="83" t="n">
        <v>38472</v>
      </c>
      <c r="F35" s="0" t="s">
        <v>49</v>
      </c>
      <c r="G35" s="84"/>
      <c r="H35" s="122" t="s">
        <v>82</v>
      </c>
      <c r="I35" s="82" t="n">
        <v>25000</v>
      </c>
      <c r="J35" s="86" t="n">
        <v>25000</v>
      </c>
      <c r="K35" s="123" t="n">
        <v>0</v>
      </c>
      <c r="L35" s="86" t="n">
        <v>25000</v>
      </c>
      <c r="M35" s="86" t="n">
        <v>25000</v>
      </c>
      <c r="N35" s="86" t="n">
        <v>25000</v>
      </c>
      <c r="O35" s="87" t="n">
        <v>25000</v>
      </c>
      <c r="P35" s="86" t="n">
        <v>25000</v>
      </c>
      <c r="Q35" s="86" t="n">
        <v>25000</v>
      </c>
      <c r="R35" s="86" t="n">
        <v>25000</v>
      </c>
      <c r="S35" s="86" t="n">
        <v>25000</v>
      </c>
      <c r="T35" s="86" t="n">
        <v>25000</v>
      </c>
      <c r="U35" s="86" t="n">
        <v>25000</v>
      </c>
      <c r="V35" s="86" t="n">
        <v>25000</v>
      </c>
      <c r="W35" s="86" t="n">
        <v>25000</v>
      </c>
      <c r="X35" s="86" t="n">
        <v>25000</v>
      </c>
      <c r="Y35" s="86" t="n">
        <v>25000</v>
      </c>
      <c r="Z35" s="86" t="n">
        <v>25000</v>
      </c>
      <c r="AA35" s="86" t="n">
        <v>25000</v>
      </c>
      <c r="AB35" s="86" t="n">
        <v>25000</v>
      </c>
      <c r="AC35" s="86" t="n">
        <v>25000</v>
      </c>
      <c r="AD35" s="86" t="n">
        <v>25000</v>
      </c>
      <c r="AE35" s="86" t="n">
        <v>25000</v>
      </c>
      <c r="AF35" s="86" t="n">
        <v>25000</v>
      </c>
      <c r="AG35" s="86" t="n">
        <v>25000</v>
      </c>
      <c r="AH35" s="86" t="n">
        <v>25000</v>
      </c>
      <c r="AI35" s="86" t="n">
        <v>25000</v>
      </c>
      <c r="AJ35" s="86" t="n">
        <v>25000</v>
      </c>
      <c r="AK35" s="86" t="n">
        <v>25000</v>
      </c>
      <c r="AL35" s="86" t="n">
        <v>25000</v>
      </c>
      <c r="AM35" s="86" t="n">
        <v>25000</v>
      </c>
      <c r="AN35" s="86" t="n">
        <v>25000</v>
      </c>
      <c r="AO35" s="86" t="n">
        <v>25000</v>
      </c>
      <c r="AP35" s="86" t="n">
        <v>25000</v>
      </c>
      <c r="AQ35" s="86" t="n">
        <v>25000</v>
      </c>
      <c r="AR35" s="86" t="n">
        <v>25000</v>
      </c>
      <c r="AS35" s="86" t="n">
        <v>25000</v>
      </c>
      <c r="AT35" s="86" t="n">
        <v>25000</v>
      </c>
      <c r="AU35" s="86" t="n">
        <v>25000</v>
      </c>
      <c r="AV35" s="86" t="n">
        <v>25000</v>
      </c>
      <c r="AW35" s="86" t="n">
        <v>25000</v>
      </c>
      <c r="AX35" s="86" t="n">
        <v>25000</v>
      </c>
      <c r="AY35" s="86" t="n">
        <v>25000</v>
      </c>
      <c r="AZ35" s="86" t="n">
        <v>25000</v>
      </c>
      <c r="BA35" s="86" t="n">
        <v>25000</v>
      </c>
      <c r="BB35" s="86" t="n">
        <v>25000</v>
      </c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</row>
    <row r="36" customFormat="false" ht="12.75" hidden="false" customHeight="false" outlineLevel="0" collapsed="false">
      <c r="A36" s="0" t="n">
        <v>25923</v>
      </c>
      <c r="B36" s="0" t="s">
        <v>69</v>
      </c>
      <c r="C36" s="82" t="n">
        <v>20000</v>
      </c>
      <c r="D36" s="83" t="n">
        <v>35855</v>
      </c>
      <c r="E36" s="83" t="n">
        <v>39141</v>
      </c>
      <c r="F36" s="0" t="s">
        <v>47</v>
      </c>
      <c r="G36" s="84" t="n">
        <v>38776</v>
      </c>
      <c r="H36" s="122" t="n">
        <v>0.1063</v>
      </c>
      <c r="I36" s="82" t="n">
        <v>20000</v>
      </c>
      <c r="J36" s="86" t="n">
        <v>20000</v>
      </c>
      <c r="K36" s="123" t="n">
        <v>775990</v>
      </c>
      <c r="L36" s="86" t="n">
        <v>20000</v>
      </c>
      <c r="M36" s="86" t="n">
        <v>20000</v>
      </c>
      <c r="N36" s="86" t="n">
        <v>20000</v>
      </c>
      <c r="O36" s="87" t="n">
        <v>20000</v>
      </c>
      <c r="P36" s="86" t="n">
        <v>20000</v>
      </c>
      <c r="Q36" s="86" t="n">
        <v>20000</v>
      </c>
      <c r="R36" s="86" t="n">
        <v>20000</v>
      </c>
      <c r="S36" s="86" t="n">
        <v>20000</v>
      </c>
      <c r="T36" s="86" t="n">
        <v>20000</v>
      </c>
      <c r="U36" s="86" t="n">
        <v>20000</v>
      </c>
      <c r="V36" s="86" t="n">
        <v>20000</v>
      </c>
      <c r="W36" s="86" t="n">
        <v>20000</v>
      </c>
      <c r="X36" s="86" t="n">
        <v>20000</v>
      </c>
      <c r="Y36" s="86" t="n">
        <v>20000</v>
      </c>
      <c r="Z36" s="86" t="n">
        <v>20000</v>
      </c>
      <c r="AA36" s="86" t="n">
        <v>20000</v>
      </c>
      <c r="AB36" s="86" t="n">
        <v>20000</v>
      </c>
      <c r="AC36" s="86" t="n">
        <v>20000</v>
      </c>
      <c r="AD36" s="86" t="n">
        <v>20000</v>
      </c>
      <c r="AE36" s="86" t="n">
        <v>20000</v>
      </c>
      <c r="AF36" s="86" t="n">
        <v>20000</v>
      </c>
      <c r="AG36" s="86" t="n">
        <v>20000</v>
      </c>
      <c r="AH36" s="86" t="n">
        <v>20000</v>
      </c>
      <c r="AI36" s="86" t="n">
        <v>20000</v>
      </c>
      <c r="AJ36" s="86" t="n">
        <v>20000</v>
      </c>
      <c r="AK36" s="86" t="n">
        <v>20000</v>
      </c>
      <c r="AL36" s="86" t="n">
        <v>20000</v>
      </c>
      <c r="AM36" s="86" t="n">
        <v>20000</v>
      </c>
      <c r="AN36" s="86" t="n">
        <v>20000</v>
      </c>
      <c r="AO36" s="86" t="n">
        <v>20000</v>
      </c>
      <c r="AP36" s="86" t="n">
        <v>20000</v>
      </c>
      <c r="AQ36" s="86" t="n">
        <v>20000</v>
      </c>
      <c r="AR36" s="86" t="n">
        <v>20000</v>
      </c>
      <c r="AS36" s="86" t="n">
        <v>20000</v>
      </c>
      <c r="AT36" s="86" t="n">
        <v>20000</v>
      </c>
      <c r="AU36" s="86" t="n">
        <v>20000</v>
      </c>
      <c r="AV36" s="86" t="n">
        <v>20000</v>
      </c>
      <c r="AW36" s="86" t="n">
        <v>20000</v>
      </c>
      <c r="AX36" s="86" t="n">
        <v>20000</v>
      </c>
      <c r="AY36" s="86" t="n">
        <v>20000</v>
      </c>
      <c r="AZ36" s="86" t="n">
        <v>20000</v>
      </c>
      <c r="BA36" s="86" t="n">
        <v>20000</v>
      </c>
      <c r="BB36" s="86" t="n">
        <v>20000</v>
      </c>
      <c r="BC36" s="86" t="n">
        <v>20000</v>
      </c>
      <c r="BD36" s="86" t="n">
        <v>20000</v>
      </c>
      <c r="BE36" s="86" t="n">
        <v>20000</v>
      </c>
      <c r="BF36" s="86" t="n">
        <v>20000</v>
      </c>
      <c r="BG36" s="86" t="n">
        <v>20000</v>
      </c>
      <c r="BH36" s="86" t="n">
        <v>20000</v>
      </c>
      <c r="BI36" s="86" t="n">
        <v>20000</v>
      </c>
      <c r="BJ36" s="86" t="n">
        <v>20000</v>
      </c>
      <c r="BK36" s="86" t="n">
        <v>20000</v>
      </c>
      <c r="BL36" s="86" t="n">
        <v>20000</v>
      </c>
      <c r="BM36" s="86" t="n">
        <v>20000</v>
      </c>
      <c r="BN36" s="86" t="n">
        <v>20000</v>
      </c>
      <c r="BO36" s="86" t="n">
        <v>20000</v>
      </c>
      <c r="BP36" s="86" t="n">
        <v>20000</v>
      </c>
      <c r="BQ36" s="86" t="n">
        <v>20000</v>
      </c>
      <c r="BR36" s="86" t="n">
        <v>20000</v>
      </c>
      <c r="BS36" s="86" t="n">
        <v>20000</v>
      </c>
      <c r="BT36" s="86" t="n">
        <v>20000</v>
      </c>
      <c r="BU36" s="86" t="n">
        <v>20000</v>
      </c>
      <c r="BV36" s="86" t="n">
        <v>20000</v>
      </c>
      <c r="BW36" s="80"/>
    </row>
    <row r="37" customFormat="false" ht="12.75" hidden="false" customHeight="false" outlineLevel="0" collapsed="false">
      <c r="A37" s="0" t="n">
        <v>26960</v>
      </c>
      <c r="B37" s="0" t="s">
        <v>70</v>
      </c>
      <c r="C37" s="82" t="n">
        <v>20000</v>
      </c>
      <c r="D37" s="83" t="n">
        <v>36617</v>
      </c>
      <c r="E37" s="83" t="n">
        <v>38077</v>
      </c>
      <c r="F37" s="0" t="s">
        <v>47</v>
      </c>
      <c r="G37" s="84" t="n">
        <v>37711</v>
      </c>
      <c r="H37" s="122" t="s">
        <v>82</v>
      </c>
      <c r="I37" s="124" t="n">
        <v>20000</v>
      </c>
      <c r="J37" s="124" t="n">
        <v>20000</v>
      </c>
      <c r="K37" s="125" t="n">
        <v>0</v>
      </c>
      <c r="L37" s="124" t="n">
        <v>20000</v>
      </c>
      <c r="M37" s="124" t="n">
        <v>20000</v>
      </c>
      <c r="N37" s="124" t="n">
        <v>20000</v>
      </c>
      <c r="O37" s="126" t="n">
        <v>20000</v>
      </c>
      <c r="P37" s="124" t="n">
        <v>20000</v>
      </c>
      <c r="Q37" s="124" t="n">
        <v>20000</v>
      </c>
      <c r="R37" s="124" t="n">
        <v>20000</v>
      </c>
      <c r="S37" s="124" t="n">
        <v>20000</v>
      </c>
      <c r="T37" s="124" t="n">
        <v>20000</v>
      </c>
      <c r="U37" s="124" t="n">
        <v>20000</v>
      </c>
      <c r="V37" s="124" t="n">
        <v>20000</v>
      </c>
      <c r="W37" s="124" t="n">
        <v>20000</v>
      </c>
      <c r="X37" s="124" t="n">
        <v>20000</v>
      </c>
      <c r="Y37" s="124" t="n">
        <v>20000</v>
      </c>
      <c r="Z37" s="124" t="n">
        <v>20000</v>
      </c>
      <c r="AA37" s="124" t="n">
        <v>20000</v>
      </c>
      <c r="AB37" s="124" t="n">
        <v>20000</v>
      </c>
      <c r="AC37" s="124" t="n">
        <v>20000</v>
      </c>
      <c r="AD37" s="124" t="n">
        <v>20000</v>
      </c>
      <c r="AE37" s="124" t="n">
        <v>20000</v>
      </c>
      <c r="AF37" s="124" t="n">
        <v>20000</v>
      </c>
      <c r="AG37" s="124" t="n">
        <v>20000</v>
      </c>
      <c r="AH37" s="124" t="n">
        <v>20000</v>
      </c>
      <c r="AI37" s="124" t="n">
        <v>20000</v>
      </c>
      <c r="AJ37" s="124" t="n">
        <v>20000</v>
      </c>
      <c r="AK37" s="124" t="n">
        <v>20000</v>
      </c>
      <c r="AL37" s="124" t="n">
        <v>20000</v>
      </c>
      <c r="AM37" s="124" t="n">
        <v>20000</v>
      </c>
      <c r="AN37" s="124" t="n">
        <v>20000</v>
      </c>
      <c r="AO37" s="124" t="n">
        <v>20000</v>
      </c>
      <c r="AP37" s="127" t="n">
        <v>20000</v>
      </c>
      <c r="AQ37" s="127" t="n">
        <v>20000</v>
      </c>
      <c r="AR37" s="127" t="n">
        <v>20000</v>
      </c>
      <c r="AS37" s="127" t="n">
        <v>20000</v>
      </c>
      <c r="AT37" s="127" t="n">
        <v>20000</v>
      </c>
      <c r="AU37" s="127" t="n">
        <v>20000</v>
      </c>
      <c r="AV37" s="127" t="n">
        <v>20000</v>
      </c>
      <c r="AW37" s="127" t="n">
        <v>20000</v>
      </c>
      <c r="AX37" s="127" t="n">
        <v>20000</v>
      </c>
      <c r="AY37" s="127" t="n">
        <v>20000</v>
      </c>
      <c r="AZ37" s="127" t="n">
        <v>20000</v>
      </c>
      <c r="BA37" s="127" t="n">
        <v>20000</v>
      </c>
      <c r="BB37" s="127" t="n">
        <v>20000</v>
      </c>
      <c r="BC37" s="127" t="n">
        <v>20000</v>
      </c>
      <c r="BD37" s="127" t="n">
        <v>20000</v>
      </c>
      <c r="BE37" s="127" t="n">
        <v>20000</v>
      </c>
      <c r="BF37" s="127" t="n">
        <v>20000</v>
      </c>
      <c r="BG37" s="127" t="n">
        <v>20000</v>
      </c>
      <c r="BH37" s="127" t="n">
        <v>20000</v>
      </c>
      <c r="BI37" s="127" t="n">
        <v>20000</v>
      </c>
      <c r="BJ37" s="127" t="n">
        <v>20000</v>
      </c>
      <c r="BK37" s="127" t="n">
        <v>20000</v>
      </c>
      <c r="BL37" s="127" t="n">
        <v>20000</v>
      </c>
      <c r="BM37" s="127" t="n">
        <v>20000</v>
      </c>
      <c r="BN37" s="127" t="n">
        <v>20000</v>
      </c>
      <c r="BO37" s="127" t="n">
        <v>20000</v>
      </c>
      <c r="BP37" s="127" t="n">
        <v>20000</v>
      </c>
      <c r="BQ37" s="127" t="n">
        <v>20000</v>
      </c>
      <c r="BR37" s="127" t="n">
        <v>20000</v>
      </c>
      <c r="BS37" s="127" t="n">
        <v>20000</v>
      </c>
      <c r="BT37" s="127" t="n">
        <v>20000</v>
      </c>
      <c r="BU37" s="127" t="n">
        <v>20000</v>
      </c>
      <c r="BV37" s="127" t="n">
        <v>20000</v>
      </c>
      <c r="BW37" s="80"/>
    </row>
    <row r="38" customFormat="false" ht="12.75" hidden="false" customHeight="false" outlineLevel="0" collapsed="false">
      <c r="G38" s="121"/>
      <c r="H38" s="128"/>
      <c r="I38" s="82" t="n">
        <f aca="false">SUM(I10:I37)</f>
        <v>849946</v>
      </c>
      <c r="J38" s="82" t="n">
        <f aca="false">SUM(J10:J37)</f>
        <v>849946</v>
      </c>
      <c r="K38" s="62" t="n">
        <f aca="false">SUM(K10:K37)</f>
        <v>21696941</v>
      </c>
      <c r="L38" s="82" t="n">
        <f aca="false">SUM(L10:L37)</f>
        <v>849946</v>
      </c>
      <c r="M38" s="82" t="n">
        <f aca="false">SUM(M10:M37)</f>
        <v>849946</v>
      </c>
      <c r="N38" s="82" t="n">
        <f aca="false">SUM(N10:N37)</f>
        <v>843446</v>
      </c>
      <c r="O38" s="129" t="n">
        <f aca="false">SUM(O10:O37)</f>
        <v>817446</v>
      </c>
      <c r="P38" s="82" t="n">
        <f aca="false">SUM(P10:P37)</f>
        <v>817446</v>
      </c>
      <c r="Q38" s="82" t="n">
        <f aca="false">SUM(Q10:Q37)</f>
        <v>817446</v>
      </c>
      <c r="R38" s="82" t="n">
        <f aca="false">SUM(R10:R37)</f>
        <v>817446</v>
      </c>
      <c r="S38" s="82" t="n">
        <f aca="false">SUM(S10:S37)</f>
        <v>817446</v>
      </c>
      <c r="T38" s="82" t="n">
        <f aca="false">SUM(T10:T37)</f>
        <v>817446</v>
      </c>
      <c r="U38" s="82" t="n">
        <f aca="false">SUM(U10:U37)</f>
        <v>817446</v>
      </c>
      <c r="V38" s="82" t="n">
        <f aca="false">SUM(V10:V37)</f>
        <v>817446</v>
      </c>
      <c r="W38" s="82" t="n">
        <f aca="false">SUM(W10:W37)</f>
        <v>817446</v>
      </c>
      <c r="X38" s="82" t="n">
        <f aca="false">SUM(X10:X37)</f>
        <v>817446</v>
      </c>
      <c r="Y38" s="82" t="n">
        <f aca="false">SUM(Y10:Y37)</f>
        <v>838946</v>
      </c>
      <c r="Z38" s="82" t="n">
        <f aca="false">SUM(Z10:Z37)</f>
        <v>838946</v>
      </c>
      <c r="AA38" s="82" t="n">
        <f aca="false">SUM(AA10:AA37)</f>
        <v>838946</v>
      </c>
      <c r="AB38" s="82" t="n">
        <f aca="false">SUM(AB10:AB37)</f>
        <v>838946</v>
      </c>
      <c r="AC38" s="82" t="n">
        <f aca="false">SUM(AC10:AC37)</f>
        <v>838946</v>
      </c>
      <c r="AD38" s="82" t="n">
        <f aca="false">SUM(AD10:AD37)</f>
        <v>838946</v>
      </c>
      <c r="AE38" s="82" t="n">
        <f aca="false">SUM(AE10:AE37)</f>
        <v>838946</v>
      </c>
      <c r="AF38" s="82" t="n">
        <f aca="false">SUM(AF10:AF37)</f>
        <v>838946</v>
      </c>
      <c r="AG38" s="82" t="n">
        <f aca="false">SUM(AG10:AG37)</f>
        <v>838946</v>
      </c>
      <c r="AH38" s="82" t="n">
        <f aca="false">SUM(AH10:AH37)</f>
        <v>838946</v>
      </c>
      <c r="AI38" s="82" t="n">
        <f aca="false">SUM(AI10:AI37)</f>
        <v>838946</v>
      </c>
      <c r="AJ38" s="82" t="n">
        <f aca="false">SUM(AJ10:AJ37)</f>
        <v>838946</v>
      </c>
      <c r="AK38" s="82" t="n">
        <f aca="false">SUM(AK10:AK37)</f>
        <v>838946</v>
      </c>
      <c r="AL38" s="82" t="n">
        <f aca="false">SUM(AL10:AL37)</f>
        <v>838946</v>
      </c>
      <c r="AM38" s="82" t="n">
        <f aca="false">SUM(AM10:AM37)</f>
        <v>838946</v>
      </c>
      <c r="AN38" s="82" t="n">
        <f aca="false">SUM(AN10:AN37)</f>
        <v>838946</v>
      </c>
      <c r="AO38" s="82" t="n">
        <f aca="false">SUM(AO10:AO37)</f>
        <v>838946</v>
      </c>
      <c r="AP38" s="82" t="n">
        <f aca="false">SUM(AP10:AP37)</f>
        <v>838946</v>
      </c>
      <c r="AQ38" s="82" t="n">
        <f aca="false">SUM(AQ10:AQ37)</f>
        <v>838946</v>
      </c>
      <c r="AR38" s="82" t="n">
        <f aca="false">SUM(AR10:AR37)</f>
        <v>838946</v>
      </c>
      <c r="AS38" s="82" t="n">
        <f aca="false">SUM(AS10:AS37)</f>
        <v>838946</v>
      </c>
      <c r="AT38" s="82" t="n">
        <f aca="false">SUM(AT10:AT37)</f>
        <v>838946</v>
      </c>
      <c r="AU38" s="82" t="n">
        <f aca="false">SUM(AU10:AU37)</f>
        <v>838946</v>
      </c>
      <c r="AV38" s="82" t="n">
        <f aca="false">SUM(AV10:AV37)</f>
        <v>838946</v>
      </c>
      <c r="AW38" s="82" t="n">
        <f aca="false">SUM(AW10:AW37)</f>
        <v>838946</v>
      </c>
      <c r="AX38" s="82" t="n">
        <f aca="false">SUM(AX10:AX37)</f>
        <v>818946</v>
      </c>
      <c r="AY38" s="82" t="n">
        <f aca="false">SUM(AY10:AY37)</f>
        <v>818946</v>
      </c>
      <c r="AZ38" s="82" t="n">
        <f aca="false">SUM(AZ10:AZ37)</f>
        <v>818946</v>
      </c>
      <c r="BA38" s="82" t="n">
        <f aca="false">SUM(BA10:BA37)</f>
        <v>818946</v>
      </c>
      <c r="BB38" s="82" t="n">
        <f aca="false">SUM(BB10:BB37)</f>
        <v>818946</v>
      </c>
      <c r="BC38" s="82" t="n">
        <f aca="false">SUM(BC10:BC37)</f>
        <v>772446</v>
      </c>
      <c r="BD38" s="82" t="n">
        <f aca="false">SUM(BD10:BD37)</f>
        <v>772446</v>
      </c>
      <c r="BE38" s="82" t="n">
        <f aca="false">SUM(BE10:BE37)</f>
        <v>772446</v>
      </c>
      <c r="BF38" s="82" t="n">
        <f aca="false">SUM(BF10:BF37)</f>
        <v>772446</v>
      </c>
      <c r="BG38" s="82" t="n">
        <f aca="false">SUM(BG10:BG37)</f>
        <v>772446</v>
      </c>
      <c r="BH38" s="82" t="n">
        <f aca="false">SUM(BH10:BH37)</f>
        <v>772446</v>
      </c>
      <c r="BI38" s="82" t="n">
        <f aca="false">SUM(BI10:BI37)</f>
        <v>772446</v>
      </c>
      <c r="BJ38" s="82" t="n">
        <f aca="false">SUM(BJ10:BJ37)</f>
        <v>772446</v>
      </c>
      <c r="BK38" s="82" t="n">
        <f aca="false">SUM(BK10:BK37)</f>
        <v>723446</v>
      </c>
      <c r="BL38" s="82" t="n">
        <f aca="false">SUM(BL10:BL37)</f>
        <v>723446</v>
      </c>
      <c r="BM38" s="82" t="n">
        <f aca="false">SUM(BM10:BM37)</f>
        <v>723446</v>
      </c>
      <c r="BN38" s="82" t="n">
        <f aca="false">SUM(BN10:BN37)</f>
        <v>723446</v>
      </c>
      <c r="BO38" s="82" t="n">
        <f aca="false">SUM(BO10:BO37)</f>
        <v>723446</v>
      </c>
      <c r="BP38" s="82" t="n">
        <f aca="false">SUM(BP10:BP37)</f>
        <v>723446</v>
      </c>
      <c r="BQ38" s="82" t="n">
        <f aca="false">SUM(BQ10:BQ37)</f>
        <v>723446</v>
      </c>
      <c r="BR38" s="82" t="n">
        <f aca="false">SUM(BR10:BR37)</f>
        <v>723446</v>
      </c>
      <c r="BS38" s="82" t="n">
        <f aca="false">SUM(BS10:BS37)</f>
        <v>723446</v>
      </c>
      <c r="BT38" s="82" t="n">
        <f aca="false">SUM(BT10:BT37)</f>
        <v>723446</v>
      </c>
      <c r="BU38" s="82" t="n">
        <f aca="false">SUM(BU10:BU37)</f>
        <v>723446</v>
      </c>
      <c r="BV38" s="82" t="n">
        <f aca="false">SUM(BV10:BV37)</f>
        <v>723446</v>
      </c>
    </row>
    <row r="39" customFormat="false" ht="12.75" hidden="false" customHeight="false" outlineLevel="0" collapsed="false">
      <c r="A39" s="107" t="s">
        <v>75</v>
      </c>
      <c r="B39" s="108"/>
      <c r="C39" s="108"/>
      <c r="D39" s="108"/>
      <c r="E39" s="109"/>
      <c r="F39" s="109"/>
      <c r="G39" s="108"/>
      <c r="H39" s="110"/>
      <c r="I39" s="110"/>
      <c r="J39" s="110"/>
      <c r="K39" s="111"/>
      <c r="L39" s="110"/>
      <c r="M39" s="112"/>
      <c r="N39" s="112"/>
      <c r="O39" s="113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 t="n">
        <f aca="false">AVERAGE(O38:Z38)</f>
        <v>821029.333333333</v>
      </c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 t="n">
        <f aca="false">AVERAGE(AA38:AL38)</f>
        <v>838946</v>
      </c>
      <c r="AM39" s="112"/>
      <c r="AN39" s="112"/>
      <c r="AO39" s="112"/>
      <c r="AP39" s="112"/>
      <c r="AQ39" s="112"/>
      <c r="AR39" s="112"/>
      <c r="AS39" s="112"/>
      <c r="AT39" s="112"/>
      <c r="AU39" s="112"/>
      <c r="AV39" s="112"/>
      <c r="AW39" s="112"/>
      <c r="AX39" s="112" t="n">
        <f aca="false">AVERAGE(AM38:AX38)</f>
        <v>837279.333333333</v>
      </c>
      <c r="AY39" s="112"/>
      <c r="AZ39" s="112"/>
      <c r="BA39" s="112"/>
      <c r="BB39" s="112"/>
      <c r="BC39" s="112"/>
      <c r="BD39" s="112"/>
      <c r="BE39" s="112"/>
      <c r="BF39" s="112"/>
      <c r="BG39" s="112"/>
      <c r="BH39" s="112"/>
      <c r="BI39" s="112"/>
      <c r="BJ39" s="114" t="n">
        <f aca="false">AVERAGE(AY38:BJ38)</f>
        <v>787946</v>
      </c>
      <c r="BK39" s="115"/>
      <c r="BL39" s="115"/>
      <c r="BM39" s="115"/>
      <c r="BN39" s="115"/>
      <c r="BO39" s="115"/>
      <c r="BP39" s="115"/>
      <c r="BQ39" s="115"/>
      <c r="BR39" s="115"/>
      <c r="BS39" s="115"/>
      <c r="BT39" s="115"/>
      <c r="BU39" s="115"/>
      <c r="BV39" s="112" t="n">
        <f aca="false">AVERAGE(BK38:BV38)</f>
        <v>723446</v>
      </c>
      <c r="BW39" s="115"/>
      <c r="BX39" s="115"/>
      <c r="BY39" s="115"/>
      <c r="BZ39" s="115"/>
      <c r="CA39" s="115"/>
      <c r="CB39" s="115"/>
      <c r="CC39" s="115"/>
      <c r="CD39" s="115"/>
      <c r="CE39" s="115"/>
      <c r="CF39" s="115"/>
      <c r="CG39" s="115"/>
      <c r="CH39" s="115"/>
      <c r="CI39" s="115"/>
      <c r="CJ39" s="115"/>
      <c r="CK39" s="115"/>
      <c r="CL39" s="115"/>
      <c r="CM39" s="115"/>
      <c r="CN39" s="115"/>
      <c r="CO39" s="115"/>
      <c r="CP39" s="115"/>
      <c r="CQ39" s="115"/>
      <c r="CR39" s="115"/>
      <c r="CS39" s="115"/>
      <c r="CT39" s="115"/>
      <c r="CU39" s="115"/>
      <c r="CV39" s="115"/>
      <c r="CW39" s="115"/>
      <c r="CX39" s="115"/>
      <c r="CY39" s="115"/>
      <c r="CZ39" s="115"/>
      <c r="DA39" s="115"/>
      <c r="DB39" s="115"/>
      <c r="DC39" s="115"/>
      <c r="DD39" s="108"/>
      <c r="DE39" s="108"/>
      <c r="DF39" s="108"/>
      <c r="DG39" s="108"/>
      <c r="DH39" s="108"/>
      <c r="DI39" s="108"/>
      <c r="DJ39" s="108"/>
      <c r="DK39" s="108"/>
      <c r="DL39" s="108"/>
      <c r="DM39" s="108"/>
      <c r="DN39" s="108"/>
      <c r="DO39" s="108"/>
      <c r="DP39" s="108"/>
      <c r="DQ39" s="108"/>
      <c r="DR39" s="108"/>
    </row>
    <row r="40" customFormat="false" ht="12.75" hidden="false" customHeight="false" outlineLevel="0" collapsed="false">
      <c r="A40" s="106" t="s">
        <v>72</v>
      </c>
      <c r="C40" s="106"/>
      <c r="E40" s="83"/>
      <c r="G40" s="84"/>
      <c r="H40" s="84"/>
      <c r="I40" s="130" t="n">
        <f aca="false">850000-I38</f>
        <v>54</v>
      </c>
      <c r="J40" s="130" t="n">
        <f aca="false">850000-J38</f>
        <v>54</v>
      </c>
      <c r="K40" s="130"/>
      <c r="L40" s="130" t="n">
        <f aca="false">850000-L38</f>
        <v>54</v>
      </c>
      <c r="M40" s="130" t="n">
        <f aca="false">850000-M38</f>
        <v>54</v>
      </c>
      <c r="N40" s="130" t="n">
        <f aca="false">850000-N38</f>
        <v>6554</v>
      </c>
      <c r="O40" s="131" t="n">
        <f aca="false">850000-O38</f>
        <v>32554</v>
      </c>
      <c r="P40" s="130" t="n">
        <f aca="false">850000-P38</f>
        <v>32554</v>
      </c>
      <c r="Q40" s="130" t="n">
        <f aca="false">850000-Q38</f>
        <v>32554</v>
      </c>
      <c r="R40" s="130" t="n">
        <f aca="false">850000-R38</f>
        <v>32554</v>
      </c>
      <c r="S40" s="130" t="n">
        <f aca="false">850000-S38</f>
        <v>32554</v>
      </c>
      <c r="T40" s="130" t="n">
        <f aca="false">850000-T38</f>
        <v>32554</v>
      </c>
      <c r="U40" s="130" t="n">
        <f aca="false">850000-U38</f>
        <v>32554</v>
      </c>
      <c r="V40" s="130" t="n">
        <f aca="false">850000-V38</f>
        <v>32554</v>
      </c>
      <c r="W40" s="130" t="n">
        <f aca="false">850000-W38</f>
        <v>32554</v>
      </c>
      <c r="X40" s="130" t="n">
        <f aca="false">850000-X38</f>
        <v>32554</v>
      </c>
      <c r="Y40" s="130" t="n">
        <f aca="false">850000-Y38</f>
        <v>11054</v>
      </c>
      <c r="Z40" s="130" t="n">
        <f aca="false">850000-Z38</f>
        <v>11054</v>
      </c>
      <c r="AA40" s="130" t="n">
        <f aca="false">850000-AA38</f>
        <v>11054</v>
      </c>
      <c r="AB40" s="130" t="n">
        <f aca="false">850000-AB38</f>
        <v>11054</v>
      </c>
      <c r="AC40" s="130" t="n">
        <f aca="false">850000-AC38</f>
        <v>11054</v>
      </c>
      <c r="AD40" s="130" t="n">
        <f aca="false">850000-AD38</f>
        <v>11054</v>
      </c>
      <c r="AE40" s="130" t="n">
        <f aca="false">850000-AE38</f>
        <v>11054</v>
      </c>
      <c r="AF40" s="130" t="n">
        <f aca="false">850000-AF38</f>
        <v>11054</v>
      </c>
      <c r="AG40" s="130" t="n">
        <f aca="false">850000-AG38</f>
        <v>11054</v>
      </c>
      <c r="AH40" s="130" t="n">
        <f aca="false">850000-AH38</f>
        <v>11054</v>
      </c>
      <c r="AI40" s="130" t="n">
        <f aca="false">850000-AI38</f>
        <v>11054</v>
      </c>
      <c r="AJ40" s="130" t="n">
        <f aca="false">850000-AJ38</f>
        <v>11054</v>
      </c>
      <c r="AK40" s="130" t="n">
        <f aca="false">850000-AK38</f>
        <v>11054</v>
      </c>
      <c r="AL40" s="130" t="n">
        <f aca="false">850000-AL38</f>
        <v>11054</v>
      </c>
      <c r="AM40" s="130" t="n">
        <f aca="false">850000-AM38</f>
        <v>11054</v>
      </c>
      <c r="AN40" s="130" t="n">
        <f aca="false">850000-AN38</f>
        <v>11054</v>
      </c>
      <c r="AO40" s="130" t="n">
        <f aca="false">850000-AO38</f>
        <v>11054</v>
      </c>
      <c r="AP40" s="130" t="n">
        <f aca="false">850000-AP38</f>
        <v>11054</v>
      </c>
      <c r="AQ40" s="130" t="n">
        <f aca="false">850000-AQ38</f>
        <v>11054</v>
      </c>
      <c r="AR40" s="130" t="n">
        <f aca="false">850000-AR38</f>
        <v>11054</v>
      </c>
      <c r="AS40" s="130" t="n">
        <f aca="false">850000-AS38</f>
        <v>11054</v>
      </c>
      <c r="AT40" s="130" t="n">
        <f aca="false">850000-AT38</f>
        <v>11054</v>
      </c>
      <c r="AU40" s="130" t="n">
        <f aca="false">850000-AU38</f>
        <v>11054</v>
      </c>
      <c r="AV40" s="130" t="n">
        <f aca="false">850000-AV38</f>
        <v>11054</v>
      </c>
      <c r="AW40" s="130" t="n">
        <f aca="false">850000-AW38</f>
        <v>11054</v>
      </c>
      <c r="AX40" s="130" t="n">
        <f aca="false">850000-AX38</f>
        <v>31054</v>
      </c>
      <c r="AY40" s="130" t="n">
        <f aca="false">850000-AY38</f>
        <v>31054</v>
      </c>
      <c r="AZ40" s="130" t="n">
        <f aca="false">850000-AZ38</f>
        <v>31054</v>
      </c>
      <c r="BA40" s="130" t="n">
        <f aca="false">850000-BA38</f>
        <v>31054</v>
      </c>
      <c r="BB40" s="130" t="n">
        <f aca="false">850000-BB38</f>
        <v>31054</v>
      </c>
      <c r="BC40" s="130" t="n">
        <f aca="false">850000-BC38</f>
        <v>77554</v>
      </c>
      <c r="BD40" s="130" t="n">
        <f aca="false">850000-BD38</f>
        <v>77554</v>
      </c>
      <c r="BE40" s="130" t="n">
        <f aca="false">850000-BE38</f>
        <v>77554</v>
      </c>
      <c r="BF40" s="130" t="n">
        <f aca="false">850000-BF38</f>
        <v>77554</v>
      </c>
      <c r="BG40" s="130" t="n">
        <f aca="false">850000-BG38</f>
        <v>77554</v>
      </c>
      <c r="BH40" s="130" t="n">
        <f aca="false">850000-BH38</f>
        <v>77554</v>
      </c>
      <c r="BI40" s="130" t="n">
        <f aca="false">850000-BI38</f>
        <v>77554</v>
      </c>
      <c r="BJ40" s="130" t="n">
        <f aca="false">850000-BJ38</f>
        <v>77554</v>
      </c>
      <c r="BK40" s="130" t="n">
        <f aca="false">850000-BK38</f>
        <v>126554</v>
      </c>
      <c r="BL40" s="130" t="n">
        <f aca="false">850000-BL38</f>
        <v>126554</v>
      </c>
      <c r="BM40" s="130" t="n">
        <f aca="false">850000-BM38</f>
        <v>126554</v>
      </c>
      <c r="BN40" s="130" t="n">
        <f aca="false">850000-BN38</f>
        <v>126554</v>
      </c>
      <c r="BO40" s="130" t="n">
        <f aca="false">850000-BO38</f>
        <v>126554</v>
      </c>
      <c r="BP40" s="130" t="n">
        <f aca="false">850000-BP38</f>
        <v>126554</v>
      </c>
      <c r="BQ40" s="130" t="n">
        <f aca="false">850000-BQ38</f>
        <v>126554</v>
      </c>
      <c r="BR40" s="130" t="n">
        <f aca="false">850000-BR38</f>
        <v>126554</v>
      </c>
      <c r="BS40" s="130" t="n">
        <f aca="false">850000-BS38</f>
        <v>126554</v>
      </c>
      <c r="BT40" s="130" t="n">
        <f aca="false">850000-BT38</f>
        <v>126554</v>
      </c>
      <c r="BU40" s="130" t="n">
        <f aca="false">850000-BU38</f>
        <v>126554</v>
      </c>
      <c r="BV40" s="130" t="n">
        <f aca="false">850000-BV38</f>
        <v>126554</v>
      </c>
    </row>
    <row r="41" customFormat="false" ht="12.75" hidden="false" customHeight="false" outlineLevel="0" collapsed="false">
      <c r="E41" s="83"/>
      <c r="G41" s="84"/>
      <c r="H41" s="84"/>
      <c r="O41" s="66"/>
    </row>
    <row r="42" customFormat="false" ht="12.75" hidden="false" customHeight="false" outlineLevel="0" collapsed="false">
      <c r="A42" s="106" t="s">
        <v>89</v>
      </c>
      <c r="B42" s="106"/>
      <c r="C42" s="106"/>
      <c r="D42" s="106"/>
      <c r="E42" s="132"/>
      <c r="F42" s="83"/>
      <c r="G42" s="84"/>
      <c r="H42" s="84"/>
      <c r="I42" s="0" t="n">
        <v>0</v>
      </c>
      <c r="J42" s="0" t="n">
        <v>0</v>
      </c>
      <c r="L42" s="0" t="n">
        <v>0</v>
      </c>
      <c r="M42" s="0" t="n">
        <v>0</v>
      </c>
      <c r="N42" s="0" t="n">
        <v>0</v>
      </c>
      <c r="O42" s="0" t="n">
        <v>0</v>
      </c>
      <c r="P42" s="0" t="n">
        <v>0</v>
      </c>
      <c r="Q42" s="0" t="n">
        <v>0</v>
      </c>
      <c r="R42" s="0" t="n">
        <v>0</v>
      </c>
      <c r="S42" s="0" t="n">
        <v>0</v>
      </c>
      <c r="T42" s="0" t="n">
        <v>0</v>
      </c>
      <c r="U42" s="0" t="n">
        <v>0</v>
      </c>
      <c r="V42" s="0" t="n">
        <v>0</v>
      </c>
      <c r="W42" s="0" t="n">
        <v>0</v>
      </c>
      <c r="X42" s="0" t="n">
        <v>0</v>
      </c>
      <c r="Y42" s="0" t="n">
        <v>0</v>
      </c>
      <c r="Z42" s="0" t="n">
        <v>0</v>
      </c>
      <c r="AA42" s="82" t="n">
        <f aca="false">AA21</f>
        <v>0</v>
      </c>
      <c r="AB42" s="82" t="n">
        <f aca="false">AB21</f>
        <v>0</v>
      </c>
      <c r="AC42" s="82" t="n">
        <f aca="false">AC21</f>
        <v>0</v>
      </c>
      <c r="AD42" s="82" t="n">
        <f aca="false">AD21</f>
        <v>0</v>
      </c>
      <c r="AE42" s="82" t="n">
        <f aca="false">AE21</f>
        <v>0</v>
      </c>
      <c r="AF42" s="82" t="n">
        <f aca="false">AF21+AF23</f>
        <v>8600</v>
      </c>
      <c r="AG42" s="82" t="n">
        <f aca="false">AG21+AG23</f>
        <v>8600</v>
      </c>
      <c r="AH42" s="82" t="n">
        <f aca="false">AH21+AH23</f>
        <v>8600</v>
      </c>
      <c r="AI42" s="82" t="n">
        <f aca="false">AI21+AI23</f>
        <v>8600</v>
      </c>
      <c r="AJ42" s="82" t="n">
        <f aca="false">AJ21+AJ23</f>
        <v>8600</v>
      </c>
      <c r="AK42" s="82" t="n">
        <f aca="false">AK21+AK23</f>
        <v>8600</v>
      </c>
      <c r="AL42" s="82" t="n">
        <f aca="false">AL21+AL23</f>
        <v>8600</v>
      </c>
      <c r="AM42" s="82" t="n">
        <f aca="false">AM21+AM23+AM14</f>
        <v>33600</v>
      </c>
      <c r="AN42" s="82" t="n">
        <f aca="false">AN21+AN23+AN14</f>
        <v>33600</v>
      </c>
      <c r="AO42" s="82" t="n">
        <f aca="false">AO21+AO23+AO14</f>
        <v>33600</v>
      </c>
      <c r="AP42" s="82" t="n">
        <f aca="false">AP21+AP23+AP14+AP26</f>
        <v>34946</v>
      </c>
      <c r="AQ42" s="82" t="n">
        <f aca="false">AQ21+AQ23+AQ14+AQ26</f>
        <v>34946</v>
      </c>
      <c r="AR42" s="82" t="n">
        <f aca="false">AR21+AR23+AR14+AR26</f>
        <v>34946</v>
      </c>
      <c r="AS42" s="82" t="n">
        <f aca="false">AS21+AS23+AS14+AS26</f>
        <v>34946</v>
      </c>
      <c r="AT42" s="82" t="n">
        <f aca="false">AT21+AT23+AT14+AT26</f>
        <v>34946</v>
      </c>
      <c r="AU42" s="82" t="n">
        <f aca="false">AU21+AU23+AU14+AU26</f>
        <v>34946</v>
      </c>
      <c r="AV42" s="82" t="n">
        <f aca="false">AV21+AV23+AV14+AV26</f>
        <v>34946</v>
      </c>
      <c r="AW42" s="82" t="n">
        <f aca="false">AW21+AW23+AW14+AW26</f>
        <v>34946</v>
      </c>
      <c r="AX42" s="82" t="n">
        <f aca="false">AX21+AX23+AX14+AX26</f>
        <v>34946</v>
      </c>
      <c r="AY42" s="82" t="n">
        <f aca="false">AY21+AY23+AY14+AY26</f>
        <v>34946</v>
      </c>
      <c r="AZ42" s="82" t="n">
        <f aca="false">AZ21+AZ23+AZ14+AZ26+AZ12</f>
        <v>94946</v>
      </c>
      <c r="BA42" s="82" t="n">
        <f aca="false">BA21+BA23+BA14+BA26+BA12</f>
        <v>94946</v>
      </c>
      <c r="BB42" s="82" t="n">
        <f aca="false">BB21+BB23+BB14+BB26+BB12</f>
        <v>94946</v>
      </c>
      <c r="BC42" s="82" t="n">
        <f aca="false">BC21+BC23+BC14+BC26+BC12</f>
        <v>94946</v>
      </c>
      <c r="BD42" s="82" t="n">
        <f aca="false">BD21+BD23+BD14+BD26+BD12</f>
        <v>94946</v>
      </c>
      <c r="BE42" s="82" t="n">
        <f aca="false">BE21+BE23+BE14+BE26+BE12</f>
        <v>94946</v>
      </c>
      <c r="BF42" s="82" t="n">
        <f aca="false">BF21+BF23+BF14+BF26+BF12</f>
        <v>94946</v>
      </c>
      <c r="BG42" s="82" t="n">
        <f aca="false">BG21+BG23+BG14+BG26+BG12</f>
        <v>94946</v>
      </c>
      <c r="BH42" s="82" t="n">
        <f aca="false">BH21+BH23+BH14+BH26+BH12</f>
        <v>94946</v>
      </c>
      <c r="BI42" s="82" t="n">
        <f aca="false">BI21+BI23+BI14+BI26+BI12+BI10+BI30</f>
        <v>184946</v>
      </c>
      <c r="BJ42" s="82" t="n">
        <f aca="false">BJ21+BJ23+BJ14+BJ26+BJ12+BJ10+BJ30</f>
        <v>184946</v>
      </c>
      <c r="BK42" s="82" t="n">
        <f aca="false">BK21+BK23+BK14+BK26+BK12+BK10+BK30</f>
        <v>184946</v>
      </c>
      <c r="BL42" s="82" t="n">
        <f aca="false">BL21+BL23+BL14+BL26+BL12+BL10+BL30</f>
        <v>184946</v>
      </c>
      <c r="BM42" s="82" t="n">
        <f aca="false">BM21+BM23+BM14+BM26+BM12+BM10+BM30</f>
        <v>184946</v>
      </c>
      <c r="BN42" s="82" t="n">
        <f aca="false">BN21+BN23+BN14+BN26+BN12+BN10+BN30</f>
        <v>184946</v>
      </c>
      <c r="BO42" s="82" t="n">
        <f aca="false">BO21+BO23+BO14+BO26+BO12+BO10+BO30</f>
        <v>184946</v>
      </c>
      <c r="BP42" s="82" t="n">
        <f aca="false">BP21+BP23+BP14+BP26+BP12+BP10+BP30</f>
        <v>184946</v>
      </c>
      <c r="BQ42" s="82" t="n">
        <f aca="false">BQ21+BQ23+BQ14+BQ26+BQ12+BQ10+BQ30</f>
        <v>184946</v>
      </c>
      <c r="BR42" s="82" t="n">
        <f aca="false">BR21+BR23+BR14+BR26+BR12+BR10+BR30</f>
        <v>184946</v>
      </c>
      <c r="BS42" s="82" t="n">
        <f aca="false">BS21+BS23+BS14+BS26+BS12+BS10+BS30</f>
        <v>184946</v>
      </c>
      <c r="BT42" s="82" t="n">
        <f aca="false">BT21+BT23+BT14+BT26+BT12+BT10+BT30</f>
        <v>184946</v>
      </c>
      <c r="BU42" s="82" t="n">
        <f aca="false">BU21+BU23+BU14+BU26+BU12+BU10+BU30</f>
        <v>184946</v>
      </c>
      <c r="BV42" s="82" t="n">
        <f aca="false">BV21+BV23+BV14+BV26+BV12+BV10+BV30+BV19</f>
        <v>184946</v>
      </c>
    </row>
    <row r="43" customFormat="false" ht="12.75" hidden="false" customHeight="false" outlineLevel="0" collapsed="false">
      <c r="E43" s="83"/>
      <c r="G43" s="84"/>
      <c r="H43" s="84"/>
    </row>
    <row r="44" customFormat="false" ht="12.75" hidden="false" customHeight="false" outlineLevel="0" collapsed="false">
      <c r="A44" s="106" t="s">
        <v>77</v>
      </c>
      <c r="D44" s="106"/>
      <c r="E44" s="106"/>
      <c r="J44" s="82" t="n">
        <f aca="false">SUM(J10:J37)</f>
        <v>849946</v>
      </c>
      <c r="K44" s="82"/>
      <c r="L44" s="82" t="n">
        <f aca="false">SUM(L10:L37)</f>
        <v>849946</v>
      </c>
      <c r="M44" s="82" t="n">
        <f aca="false">SUM(M10:M37)</f>
        <v>849946</v>
      </c>
      <c r="N44" s="82" t="n">
        <f aca="false">SUM(N10:N37)</f>
        <v>843446</v>
      </c>
      <c r="O44" s="82" t="n">
        <f aca="false">SUM(O10:O37)</f>
        <v>817446</v>
      </c>
      <c r="P44" s="82" t="n">
        <f aca="false">SUM(P10:P37)</f>
        <v>817446</v>
      </c>
      <c r="Q44" s="82" t="n">
        <f aca="false">SUM(Q10:Q37)</f>
        <v>817446</v>
      </c>
      <c r="R44" s="82" t="n">
        <f aca="false">SUM(R10:R37)</f>
        <v>817446</v>
      </c>
      <c r="S44" s="82" t="n">
        <f aca="false">SUM(S10:S37)</f>
        <v>817446</v>
      </c>
      <c r="T44" s="82" t="n">
        <f aca="false">SUM(T10:T37)</f>
        <v>817446</v>
      </c>
      <c r="U44" s="82" t="n">
        <f aca="false">SUM(U10:U37)</f>
        <v>817446</v>
      </c>
      <c r="V44" s="82" t="n">
        <f aca="false">SUM(V10:V37)</f>
        <v>817446</v>
      </c>
      <c r="W44" s="82" t="n">
        <f aca="false">SUM(W10:W37)</f>
        <v>817446</v>
      </c>
      <c r="X44" s="82" t="n">
        <f aca="false">SUM(X10:X37)</f>
        <v>817446</v>
      </c>
      <c r="Y44" s="82" t="n">
        <f aca="false">SUM(Y10:Y37)</f>
        <v>838946</v>
      </c>
      <c r="Z44" s="82" t="n">
        <f aca="false">SUM(Z10:Z37)</f>
        <v>838946</v>
      </c>
      <c r="AA44" s="82" t="n">
        <f aca="false">SUM(AA10:AA37)-AA42</f>
        <v>838946</v>
      </c>
      <c r="AB44" s="82" t="n">
        <f aca="false">SUM(AB10:AB37)-AB42</f>
        <v>838946</v>
      </c>
      <c r="AC44" s="82" t="n">
        <f aca="false">SUM(AC10:AC37)-AC42</f>
        <v>838946</v>
      </c>
      <c r="AD44" s="82" t="n">
        <f aca="false">SUM(AD10:AD37)-AD42</f>
        <v>838946</v>
      </c>
      <c r="AE44" s="82" t="n">
        <f aca="false">SUM(AE10:AE37)-AE42</f>
        <v>838946</v>
      </c>
      <c r="AF44" s="82" t="n">
        <f aca="false">SUM(AF10:AF37)-AF42</f>
        <v>830346</v>
      </c>
      <c r="AG44" s="82" t="n">
        <f aca="false">SUM(AG10:AG37)-AG42</f>
        <v>830346</v>
      </c>
      <c r="AH44" s="82" t="n">
        <f aca="false">SUM(AH10:AH37)-AH42</f>
        <v>830346</v>
      </c>
      <c r="AI44" s="82" t="n">
        <f aca="false">SUM(AI10:AI37)-AI42</f>
        <v>830346</v>
      </c>
      <c r="AJ44" s="82" t="n">
        <f aca="false">SUM(AJ10:AJ37)-AJ42</f>
        <v>830346</v>
      </c>
      <c r="AK44" s="82" t="n">
        <f aca="false">SUM(AK10:AK37)-AK42</f>
        <v>830346</v>
      </c>
      <c r="AL44" s="82" t="n">
        <f aca="false">SUM(AL10:AL37)-AL42</f>
        <v>830346</v>
      </c>
      <c r="AM44" s="82" t="n">
        <f aca="false">SUM(AM10:AM37)-AM42</f>
        <v>805346</v>
      </c>
      <c r="AN44" s="82" t="n">
        <f aca="false">SUM(AN10:AN37)-AN42</f>
        <v>805346</v>
      </c>
      <c r="AO44" s="82" t="n">
        <f aca="false">SUM(AO10:AO37)-AO42</f>
        <v>805346</v>
      </c>
      <c r="AP44" s="82" t="n">
        <f aca="false">SUM(AP10:AP37)-AP42</f>
        <v>804000</v>
      </c>
      <c r="AQ44" s="82" t="n">
        <f aca="false">SUM(AQ10:AQ37)-AQ42</f>
        <v>804000</v>
      </c>
      <c r="AR44" s="82" t="n">
        <f aca="false">SUM(AR10:AR37)-AR42</f>
        <v>804000</v>
      </c>
      <c r="AS44" s="82" t="n">
        <f aca="false">SUM(AS10:AS37)-AS42</f>
        <v>804000</v>
      </c>
      <c r="AT44" s="82" t="n">
        <f aca="false">SUM(AT10:AT37)-AT42</f>
        <v>804000</v>
      </c>
      <c r="AU44" s="82" t="n">
        <f aca="false">SUM(AU10:AU37)-AU42</f>
        <v>804000</v>
      </c>
      <c r="AV44" s="82" t="n">
        <f aca="false">SUM(AV10:AV37)-AV42</f>
        <v>804000</v>
      </c>
      <c r="AW44" s="82" t="n">
        <f aca="false">SUM(AW10:AW37)-AW42</f>
        <v>804000</v>
      </c>
      <c r="AX44" s="82" t="n">
        <f aca="false">SUM(AX10:AX37)-AX42</f>
        <v>784000</v>
      </c>
      <c r="AY44" s="82" t="n">
        <f aca="false">SUM(AY10:AY37)-AY42</f>
        <v>784000</v>
      </c>
      <c r="AZ44" s="82" t="n">
        <f aca="false">SUM(AZ10:AZ37)-AZ42</f>
        <v>724000</v>
      </c>
      <c r="BA44" s="82" t="n">
        <f aca="false">SUM(BA10:BA37)-BA42</f>
        <v>724000</v>
      </c>
      <c r="BB44" s="82" t="n">
        <f aca="false">SUM(BB10:BB37)-BB42</f>
        <v>724000</v>
      </c>
      <c r="BC44" s="82" t="n">
        <f aca="false">SUM(BC10:BC37)-BC42</f>
        <v>677500</v>
      </c>
      <c r="BD44" s="82" t="n">
        <f aca="false">SUM(BD10:BD37)-BD42</f>
        <v>677500</v>
      </c>
      <c r="BE44" s="82" t="n">
        <f aca="false">SUM(BE10:BE37)-BE42</f>
        <v>677500</v>
      </c>
      <c r="BF44" s="82" t="n">
        <f aca="false">SUM(BF10:BF37)-BF42</f>
        <v>677500</v>
      </c>
      <c r="BG44" s="82" t="n">
        <f aca="false">SUM(BG10:BG37)-BG42</f>
        <v>677500</v>
      </c>
      <c r="BH44" s="82" t="n">
        <f aca="false">SUM(BH10:BH37)-BH42</f>
        <v>677500</v>
      </c>
      <c r="BI44" s="82" t="n">
        <f aca="false">SUM(BI10:BI37)-BI42</f>
        <v>587500</v>
      </c>
      <c r="BJ44" s="82" t="n">
        <f aca="false">SUM(BJ10:BJ37)-BJ42</f>
        <v>587500</v>
      </c>
      <c r="BK44" s="82" t="n">
        <f aca="false">SUM(BK10:BK37)-BK42</f>
        <v>538500</v>
      </c>
      <c r="BL44" s="82" t="n">
        <f aca="false">SUM(BL10:BL37)-BL42</f>
        <v>538500</v>
      </c>
      <c r="BM44" s="82" t="n">
        <f aca="false">SUM(BM10:BM37)-BM42</f>
        <v>538500</v>
      </c>
      <c r="BN44" s="82" t="n">
        <f aca="false">SUM(BN10:BN37)-BN42</f>
        <v>538500</v>
      </c>
      <c r="BO44" s="82" t="n">
        <f aca="false">SUM(BO10:BO37)-BO42</f>
        <v>538500</v>
      </c>
      <c r="BP44" s="82" t="n">
        <f aca="false">SUM(BP10:BP37)-BP42</f>
        <v>538500</v>
      </c>
      <c r="BQ44" s="82" t="n">
        <f aca="false">SUM(BQ10:BQ37)-BQ42</f>
        <v>538500</v>
      </c>
      <c r="BR44" s="82" t="n">
        <f aca="false">SUM(BR10:BR37)-BR42</f>
        <v>538500</v>
      </c>
      <c r="BS44" s="82" t="n">
        <f aca="false">SUM(BS10:BS37)-BS42</f>
        <v>538500</v>
      </c>
      <c r="BT44" s="82" t="n">
        <f aca="false">SUM(BT10:BT37)-BT42</f>
        <v>538500</v>
      </c>
      <c r="BU44" s="82" t="n">
        <f aca="false">SUM(BU10:BU37)-BU42</f>
        <v>538500</v>
      </c>
      <c r="BV44" s="82" t="n">
        <f aca="false">SUM(BV10:BV37)-BV42</f>
        <v>538500</v>
      </c>
    </row>
    <row r="45" customFormat="false" ht="12.75" hidden="false" customHeight="false" outlineLevel="0" collapsed="false">
      <c r="D45" s="83"/>
      <c r="E45" s="83"/>
      <c r="G45" s="84"/>
      <c r="H45" s="84"/>
    </row>
    <row r="46" customFormat="false" ht="12.75" hidden="false" customHeight="false" outlineLevel="0" collapsed="false">
      <c r="BJ46" s="130"/>
    </row>
    <row r="47" customFormat="false" ht="12.75" hidden="false" customHeight="false" outlineLevel="0" collapsed="false">
      <c r="E47" s="106"/>
      <c r="F47" s="106"/>
    </row>
    <row r="48" customFormat="false" ht="12.75" hidden="false" customHeight="false" outlineLevel="0" collapsed="false">
      <c r="A48" s="0" t="s">
        <v>90</v>
      </c>
      <c r="E48" s="106"/>
      <c r="F48" s="106"/>
    </row>
    <row r="49" customFormat="false" ht="12.75" hidden="false" customHeight="false" outlineLevel="0" collapsed="false">
      <c r="A49" s="106"/>
      <c r="E49" s="106"/>
      <c r="F49" s="106"/>
    </row>
    <row r="50" customFormat="false" ht="12.75" hidden="false" customHeight="false" outlineLevel="0" collapsed="false">
      <c r="E50" s="106"/>
      <c r="F50" s="106"/>
    </row>
    <row r="51" customFormat="false" ht="12.75" hidden="false" customHeight="false" outlineLevel="0" collapsed="false">
      <c r="A51" s="106"/>
      <c r="E51" s="106"/>
      <c r="F51" s="106"/>
    </row>
    <row r="52" customFormat="false" ht="12.75" hidden="false" customHeight="false" outlineLevel="0" collapsed="false">
      <c r="E52" s="106"/>
      <c r="F52" s="106"/>
    </row>
    <row r="53" customFormat="false" ht="12.75" hidden="false" customHeight="false" outlineLevel="0" collapsed="false">
      <c r="A53" s="106"/>
      <c r="D53" s="106"/>
      <c r="E53" s="106"/>
      <c r="F53" s="106"/>
    </row>
    <row r="56" customFormat="false" ht="12.75" hidden="false" customHeight="false" outlineLevel="0" collapsed="false">
      <c r="D56" s="106"/>
      <c r="E56" s="106"/>
    </row>
  </sheetData>
  <printOptions headings="false" gridLines="false" gridLinesSet="true" horizontalCentered="true" verticalCentered="false"/>
  <pageMargins left="0.5" right="0.747916666666667" top="0.984027777777778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C22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1" ySplit="12" topLeftCell="L13" activePane="bottomRight" state="frozen"/>
      <selection pane="topLeft" activeCell="A1" activeCellId="0" sqref="A1"/>
      <selection pane="topRight" activeCell="L1" activeCellId="0" sqref="L1"/>
      <selection pane="bottomLeft" activeCell="A13" activeCellId="0" sqref="A13"/>
      <selection pane="bottomRight" activeCell="L13" activeCellId="0" sqref="L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21.13"/>
    <col collapsed="false" customWidth="true" hidden="false" outlineLevel="0" max="3" min="3" style="0" width="9.28"/>
    <col collapsed="false" customWidth="true" hidden="true" outlineLevel="0" max="4" min="4" style="0" width="9.85"/>
    <col collapsed="false" customWidth="true" hidden="false" outlineLevel="0" max="5" min="5" style="0" width="10.71"/>
    <col collapsed="false" customWidth="true" hidden="true" outlineLevel="0" max="7" min="7" style="0" width="10.71"/>
    <col collapsed="false" customWidth="true" hidden="true" outlineLevel="0" max="9" min="8" style="0" width="9.28"/>
    <col collapsed="false" customWidth="true" hidden="false" outlineLevel="0" max="10" min="10" style="0" width="9.28"/>
    <col collapsed="false" customWidth="true" hidden="false" outlineLevel="0" max="11" min="11" style="0" width="11.7"/>
    <col collapsed="false" customWidth="true" hidden="false" outlineLevel="0" max="20" min="12" style="0" width="9.28"/>
    <col collapsed="false" customWidth="true" hidden="false" outlineLevel="0" max="74" min="61" style="0" width="9.14"/>
  </cols>
  <sheetData>
    <row r="1" customFormat="false" ht="12.75" hidden="false" customHeight="false" outlineLevel="0" collapsed="false">
      <c r="A1" s="3" t="s">
        <v>34</v>
      </c>
    </row>
    <row r="3" customFormat="false" ht="15.75" hidden="false" customHeight="false" outlineLevel="0" collapsed="false">
      <c r="A3" s="133" t="s">
        <v>35</v>
      </c>
    </row>
    <row r="4" customFormat="false" ht="15.75" hidden="false" customHeight="false" outlineLevel="0" collapsed="false">
      <c r="A4" s="133"/>
    </row>
    <row r="5" customFormat="false" ht="15.75" hidden="false" customHeight="false" outlineLevel="0" collapsed="false">
      <c r="A5" s="134" t="s">
        <v>91</v>
      </c>
      <c r="B5" s="134"/>
      <c r="C5" s="134"/>
      <c r="D5" s="134"/>
      <c r="E5" s="134"/>
      <c r="F5" s="134"/>
      <c r="G5" s="133"/>
      <c r="H5" s="133"/>
      <c r="I5" s="133"/>
      <c r="J5" s="133"/>
      <c r="K5" s="133"/>
      <c r="L5" s="135"/>
    </row>
    <row r="6" customFormat="false" ht="15.75" hidden="false" customHeight="false" outlineLevel="0" collapsed="false">
      <c r="A6" s="134" t="s">
        <v>92</v>
      </c>
      <c r="B6" s="134"/>
      <c r="C6" s="134"/>
      <c r="D6" s="134"/>
      <c r="E6" s="134"/>
      <c r="F6" s="134"/>
      <c r="G6" s="133"/>
      <c r="H6" s="133"/>
      <c r="I6" s="133"/>
      <c r="J6" s="133"/>
      <c r="K6" s="133"/>
      <c r="L6" s="135"/>
    </row>
    <row r="7" customFormat="false" ht="15.75" hidden="false" customHeight="false" outlineLevel="0" collapsed="false">
      <c r="A7" s="134" t="s">
        <v>93</v>
      </c>
      <c r="B7" s="134"/>
      <c r="C7" s="134"/>
      <c r="D7" s="134"/>
      <c r="E7" s="134"/>
      <c r="F7" s="134"/>
      <c r="G7" s="133"/>
      <c r="H7" s="133"/>
      <c r="I7" s="133"/>
      <c r="J7" s="133"/>
      <c r="K7" s="133"/>
      <c r="L7" s="135"/>
    </row>
    <row r="8" customFormat="false" ht="15.75" hidden="false" customHeight="false" outlineLevel="0" collapsed="false">
      <c r="A8" s="134" t="s">
        <v>94</v>
      </c>
      <c r="B8" s="134"/>
      <c r="C8" s="134"/>
      <c r="D8" s="134"/>
      <c r="E8" s="134"/>
      <c r="F8" s="134"/>
      <c r="G8" s="133"/>
      <c r="H8" s="133"/>
      <c r="I8" s="133"/>
      <c r="J8" s="133"/>
      <c r="K8" s="133"/>
      <c r="L8" s="135"/>
    </row>
    <row r="9" customFormat="false" ht="15" hidden="false" customHeight="false" outlineLevel="0" collapsed="false">
      <c r="A9" s="136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</row>
    <row r="10" customFormat="false" ht="12.75" hidden="false" customHeight="false" outlineLevel="0" collapsed="false">
      <c r="A10" s="137" t="s">
        <v>95</v>
      </c>
      <c r="B10" s="80"/>
      <c r="C10" s="80"/>
      <c r="D10" s="80"/>
      <c r="E10" s="80"/>
      <c r="F10" s="80"/>
      <c r="G10" s="121"/>
    </row>
    <row r="11" customFormat="false" ht="12.75" hidden="false" customHeight="false" outlineLevel="0" collapsed="false">
      <c r="A11" s="80"/>
      <c r="B11" s="80"/>
      <c r="C11" s="80"/>
      <c r="D11" s="80"/>
      <c r="E11" s="80"/>
      <c r="F11" s="80"/>
      <c r="G11" s="121"/>
      <c r="H11" s="80"/>
      <c r="I11" s="80"/>
      <c r="J11" s="120" t="s">
        <v>10</v>
      </c>
      <c r="K11" s="68" t="n">
        <v>2002</v>
      </c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</row>
    <row r="12" customFormat="false" ht="12.75" hidden="false" customHeight="false" outlineLevel="0" collapsed="false">
      <c r="A12" s="92" t="s">
        <v>38</v>
      </c>
      <c r="B12" s="0" t="s">
        <v>14</v>
      </c>
      <c r="C12" s="92" t="s">
        <v>39</v>
      </c>
      <c r="D12" s="0" t="s">
        <v>40</v>
      </c>
      <c r="E12" s="0" t="s">
        <v>41</v>
      </c>
      <c r="F12" s="80" t="s">
        <v>42</v>
      </c>
      <c r="G12" s="121" t="s">
        <v>43</v>
      </c>
      <c r="H12" s="78" t="n">
        <v>37104</v>
      </c>
      <c r="I12" s="78" t="n">
        <v>37135</v>
      </c>
      <c r="J12" s="138" t="s">
        <v>44</v>
      </c>
      <c r="K12" s="74" t="s">
        <v>45</v>
      </c>
      <c r="L12" s="78" t="n">
        <v>37165</v>
      </c>
      <c r="M12" s="78" t="n">
        <v>37196</v>
      </c>
      <c r="N12" s="78" t="n">
        <v>37226</v>
      </c>
      <c r="O12" s="78" t="n">
        <v>37257</v>
      </c>
      <c r="P12" s="78" t="n">
        <v>37288</v>
      </c>
      <c r="Q12" s="78" t="n">
        <v>37316</v>
      </c>
      <c r="R12" s="78" t="n">
        <v>37347</v>
      </c>
      <c r="S12" s="78" t="n">
        <v>37377</v>
      </c>
      <c r="T12" s="78" t="n">
        <v>37408</v>
      </c>
      <c r="U12" s="78" t="n">
        <v>37438</v>
      </c>
      <c r="V12" s="78" t="n">
        <v>37469</v>
      </c>
      <c r="W12" s="78" t="n">
        <v>37500</v>
      </c>
      <c r="X12" s="78" t="n">
        <v>37530</v>
      </c>
      <c r="Y12" s="78" t="n">
        <v>37561</v>
      </c>
      <c r="Z12" s="78" t="n">
        <v>37591</v>
      </c>
      <c r="AA12" s="78" t="n">
        <v>37622</v>
      </c>
      <c r="AB12" s="78" t="n">
        <v>37653</v>
      </c>
      <c r="AC12" s="78" t="n">
        <v>37681</v>
      </c>
      <c r="AD12" s="78" t="n">
        <v>37712</v>
      </c>
      <c r="AE12" s="78" t="n">
        <v>37742</v>
      </c>
      <c r="AF12" s="78" t="n">
        <v>37773</v>
      </c>
      <c r="AG12" s="78" t="n">
        <v>37803</v>
      </c>
      <c r="AH12" s="78" t="n">
        <v>37834</v>
      </c>
      <c r="AI12" s="78" t="n">
        <v>37865</v>
      </c>
      <c r="AJ12" s="78" t="n">
        <v>37895</v>
      </c>
      <c r="AK12" s="78" t="n">
        <v>37926</v>
      </c>
      <c r="AL12" s="78" t="n">
        <v>37956</v>
      </c>
      <c r="AM12" s="78" t="n">
        <v>37987</v>
      </c>
      <c r="AN12" s="78" t="n">
        <v>38018</v>
      </c>
      <c r="AO12" s="78" t="n">
        <v>38047</v>
      </c>
      <c r="AP12" s="78" t="n">
        <v>38078</v>
      </c>
      <c r="AQ12" s="78" t="n">
        <v>38108</v>
      </c>
      <c r="AR12" s="78" t="n">
        <v>38139</v>
      </c>
      <c r="AS12" s="76" t="n">
        <v>38169</v>
      </c>
      <c r="AT12" s="76" t="n">
        <v>38200</v>
      </c>
      <c r="AU12" s="76" t="n">
        <v>38231</v>
      </c>
      <c r="AV12" s="76" t="n">
        <v>38261</v>
      </c>
      <c r="AW12" s="76" t="n">
        <v>38292</v>
      </c>
      <c r="AX12" s="76" t="n">
        <v>38322</v>
      </c>
      <c r="AY12" s="76" t="n">
        <v>38353</v>
      </c>
      <c r="AZ12" s="76" t="n">
        <v>38384</v>
      </c>
      <c r="BA12" s="76" t="n">
        <v>38412</v>
      </c>
      <c r="BB12" s="76" t="n">
        <v>38443</v>
      </c>
      <c r="BC12" s="76" t="n">
        <v>38473</v>
      </c>
      <c r="BD12" s="76" t="n">
        <v>38504</v>
      </c>
      <c r="BE12" s="76" t="n">
        <v>38534</v>
      </c>
      <c r="BF12" s="76" t="n">
        <v>38565</v>
      </c>
      <c r="BG12" s="76" t="n">
        <v>38596</v>
      </c>
      <c r="BH12" s="76" t="n">
        <v>38626</v>
      </c>
      <c r="BI12" s="76" t="n">
        <v>38657</v>
      </c>
      <c r="BJ12" s="76" t="n">
        <v>38687</v>
      </c>
      <c r="BK12" s="76" t="n">
        <v>38718</v>
      </c>
      <c r="BL12" s="76" t="n">
        <v>38749</v>
      </c>
      <c r="BM12" s="76" t="n">
        <v>38777</v>
      </c>
      <c r="BN12" s="76" t="n">
        <v>38808</v>
      </c>
      <c r="BO12" s="76" t="n">
        <v>38838</v>
      </c>
      <c r="BP12" s="76" t="n">
        <v>38869</v>
      </c>
      <c r="BQ12" s="76" t="n">
        <v>38899</v>
      </c>
      <c r="BR12" s="76" t="n">
        <v>38930</v>
      </c>
      <c r="BS12" s="76" t="n">
        <v>38961</v>
      </c>
      <c r="BT12" s="76" t="n">
        <v>38991</v>
      </c>
      <c r="BU12" s="76" t="n">
        <v>39022</v>
      </c>
      <c r="BV12" s="76" t="n">
        <v>39052</v>
      </c>
    </row>
    <row r="13" customFormat="false" ht="12.75" hidden="false" customHeight="false" outlineLevel="0" collapsed="false">
      <c r="A13" s="121"/>
      <c r="B13" s="80"/>
      <c r="C13" s="121"/>
      <c r="D13" s="121"/>
      <c r="E13" s="121"/>
      <c r="F13" s="80"/>
      <c r="G13" s="121"/>
      <c r="H13" s="80"/>
      <c r="I13" s="80"/>
      <c r="J13" s="85"/>
      <c r="K13" s="85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</row>
    <row r="14" customFormat="false" ht="12.75" hidden="false" customHeight="false" outlineLevel="0" collapsed="false">
      <c r="A14" s="80" t="n">
        <v>24924</v>
      </c>
      <c r="B14" s="80" t="s">
        <v>85</v>
      </c>
      <c r="C14" s="86" t="n">
        <v>25000</v>
      </c>
      <c r="D14" s="139" t="n">
        <v>35309</v>
      </c>
      <c r="E14" s="139" t="n">
        <v>38017</v>
      </c>
      <c r="F14" s="80" t="s">
        <v>47</v>
      </c>
      <c r="G14" s="140" t="n">
        <v>37652</v>
      </c>
      <c r="H14" s="86" t="n">
        <v>25000</v>
      </c>
      <c r="I14" s="86" t="n">
        <v>25000</v>
      </c>
      <c r="J14" s="85" t="n">
        <v>0.06</v>
      </c>
      <c r="K14" s="141" t="n">
        <f aca="false">ROUND((O14*31+P14*28+Q14*31+R14*30+S14*31+T14*30+U14*31+V14*31+W14*30+X14*31+Y14*30+Z14*31)*J14,0)</f>
        <v>547500</v>
      </c>
      <c r="L14" s="86" t="n">
        <v>25000</v>
      </c>
      <c r="M14" s="86" t="n">
        <v>25000</v>
      </c>
      <c r="N14" s="86" t="n">
        <v>25000</v>
      </c>
      <c r="O14" s="86" t="n">
        <v>25000</v>
      </c>
      <c r="P14" s="86" t="n">
        <v>25000</v>
      </c>
      <c r="Q14" s="86" t="n">
        <v>25000</v>
      </c>
      <c r="R14" s="86" t="n">
        <v>25000</v>
      </c>
      <c r="S14" s="86" t="n">
        <v>25000</v>
      </c>
      <c r="T14" s="86" t="n">
        <v>25000</v>
      </c>
      <c r="U14" s="86" t="n">
        <v>25000</v>
      </c>
      <c r="V14" s="86" t="n">
        <v>25000</v>
      </c>
      <c r="W14" s="86" t="n">
        <v>25000</v>
      </c>
      <c r="X14" s="86" t="n">
        <v>25000</v>
      </c>
      <c r="Y14" s="86" t="n">
        <v>25000</v>
      </c>
      <c r="Z14" s="86" t="n">
        <v>25000</v>
      </c>
      <c r="AA14" s="86" t="n">
        <v>25000</v>
      </c>
      <c r="AB14" s="86" t="n">
        <v>25000</v>
      </c>
      <c r="AC14" s="86" t="n">
        <v>25000</v>
      </c>
      <c r="AD14" s="86" t="n">
        <v>25000</v>
      </c>
      <c r="AE14" s="86" t="n">
        <v>25000</v>
      </c>
      <c r="AF14" s="86" t="n">
        <v>25000</v>
      </c>
      <c r="AG14" s="86" t="n">
        <v>25000</v>
      </c>
      <c r="AH14" s="86" t="n">
        <v>25000</v>
      </c>
      <c r="AI14" s="86" t="n">
        <v>25000</v>
      </c>
      <c r="AJ14" s="86" t="n">
        <v>25000</v>
      </c>
      <c r="AK14" s="86" t="n">
        <v>25000</v>
      </c>
      <c r="AL14" s="86" t="n">
        <v>25000</v>
      </c>
      <c r="AM14" s="86" t="n">
        <v>25000</v>
      </c>
      <c r="AN14" s="91" t="n">
        <v>25000</v>
      </c>
      <c r="AO14" s="91" t="n">
        <v>25000</v>
      </c>
      <c r="AP14" s="91" t="n">
        <v>25000</v>
      </c>
      <c r="AQ14" s="91" t="n">
        <v>25000</v>
      </c>
      <c r="AR14" s="91" t="n">
        <v>25000</v>
      </c>
      <c r="AS14" s="91" t="n">
        <v>25000</v>
      </c>
      <c r="AT14" s="91" t="n">
        <v>25000</v>
      </c>
      <c r="AU14" s="91" t="n">
        <v>25000</v>
      </c>
      <c r="AV14" s="91" t="n">
        <v>25000</v>
      </c>
      <c r="AW14" s="91" t="n">
        <v>25000</v>
      </c>
      <c r="AX14" s="91" t="n">
        <v>25000</v>
      </c>
      <c r="AY14" s="91" t="n">
        <v>25000</v>
      </c>
      <c r="AZ14" s="91" t="n">
        <v>25000</v>
      </c>
      <c r="BA14" s="91" t="n">
        <v>25000</v>
      </c>
      <c r="BB14" s="91" t="n">
        <v>25000</v>
      </c>
      <c r="BC14" s="91" t="n">
        <v>25000</v>
      </c>
      <c r="BD14" s="91" t="n">
        <v>25000</v>
      </c>
      <c r="BE14" s="91" t="n">
        <v>25000</v>
      </c>
      <c r="BF14" s="91" t="n">
        <v>25000</v>
      </c>
      <c r="BG14" s="91" t="n">
        <v>25000</v>
      </c>
      <c r="BH14" s="91" t="n">
        <v>25000</v>
      </c>
      <c r="BI14" s="91" t="n">
        <v>25000</v>
      </c>
      <c r="BJ14" s="91" t="n">
        <v>25000</v>
      </c>
      <c r="BK14" s="91" t="n">
        <v>25000</v>
      </c>
      <c r="BL14" s="91" t="n">
        <v>25000</v>
      </c>
      <c r="BM14" s="91" t="n">
        <v>25000</v>
      </c>
      <c r="BN14" s="91" t="n">
        <v>25000</v>
      </c>
      <c r="BO14" s="91" t="n">
        <v>25000</v>
      </c>
      <c r="BP14" s="91" t="n">
        <v>25000</v>
      </c>
      <c r="BQ14" s="91" t="n">
        <v>25000</v>
      </c>
      <c r="BR14" s="91" t="n">
        <v>25000</v>
      </c>
      <c r="BS14" s="91" t="n">
        <v>25000</v>
      </c>
      <c r="BT14" s="91" t="n">
        <v>25000</v>
      </c>
      <c r="BU14" s="91" t="n">
        <v>25000</v>
      </c>
      <c r="BV14" s="91" t="n">
        <v>25000</v>
      </c>
    </row>
    <row r="15" customFormat="false" ht="12.75" hidden="false" customHeight="false" outlineLevel="0" collapsed="false">
      <c r="A15" s="80" t="n">
        <v>24925</v>
      </c>
      <c r="B15" s="80" t="s">
        <v>96</v>
      </c>
      <c r="C15" s="86" t="n">
        <v>100000</v>
      </c>
      <c r="D15" s="139" t="n">
        <v>35309</v>
      </c>
      <c r="E15" s="139" t="n">
        <v>38017</v>
      </c>
      <c r="F15" s="80" t="s">
        <v>47</v>
      </c>
      <c r="G15" s="140" t="n">
        <v>37652</v>
      </c>
      <c r="H15" s="86" t="n">
        <v>100000</v>
      </c>
      <c r="I15" s="86" t="n">
        <v>100000</v>
      </c>
      <c r="J15" s="85" t="n">
        <v>0.06</v>
      </c>
      <c r="K15" s="141" t="n">
        <f aca="false">ROUND((O15*31+P15*28+Q15*31+R15*30+S15*31+T15*30+U15*31+V15*31+W15*30+X15*31+Y15*30+Z15*31)*J15,0)</f>
        <v>2190000</v>
      </c>
      <c r="L15" s="86" t="n">
        <v>100000</v>
      </c>
      <c r="M15" s="86" t="n">
        <v>100000</v>
      </c>
      <c r="N15" s="86" t="n">
        <v>100000</v>
      </c>
      <c r="O15" s="86" t="n">
        <v>100000</v>
      </c>
      <c r="P15" s="86" t="n">
        <v>100000</v>
      </c>
      <c r="Q15" s="86" t="n">
        <v>100000</v>
      </c>
      <c r="R15" s="86" t="n">
        <v>100000</v>
      </c>
      <c r="S15" s="86" t="n">
        <v>100000</v>
      </c>
      <c r="T15" s="86" t="n">
        <v>100000</v>
      </c>
      <c r="U15" s="86" t="n">
        <v>100000</v>
      </c>
      <c r="V15" s="86" t="n">
        <v>100000</v>
      </c>
      <c r="W15" s="86" t="n">
        <v>100000</v>
      </c>
      <c r="X15" s="86" t="n">
        <v>100000</v>
      </c>
      <c r="Y15" s="86" t="n">
        <v>100000</v>
      </c>
      <c r="Z15" s="86" t="n">
        <v>100000</v>
      </c>
      <c r="AA15" s="86" t="n">
        <v>100000</v>
      </c>
      <c r="AB15" s="86" t="n">
        <v>100000</v>
      </c>
      <c r="AC15" s="86" t="n">
        <v>100000</v>
      </c>
      <c r="AD15" s="86" t="n">
        <v>100000</v>
      </c>
      <c r="AE15" s="86" t="n">
        <v>100000</v>
      </c>
      <c r="AF15" s="86" t="n">
        <v>100000</v>
      </c>
      <c r="AG15" s="86" t="n">
        <v>100000</v>
      </c>
      <c r="AH15" s="86" t="n">
        <v>100000</v>
      </c>
      <c r="AI15" s="86" t="n">
        <v>100000</v>
      </c>
      <c r="AJ15" s="86" t="n">
        <v>100000</v>
      </c>
      <c r="AK15" s="86" t="n">
        <v>100000</v>
      </c>
      <c r="AL15" s="86" t="n">
        <v>100000</v>
      </c>
      <c r="AM15" s="86" t="n">
        <v>100000</v>
      </c>
      <c r="AN15" s="91" t="n">
        <v>100000</v>
      </c>
      <c r="AO15" s="91" t="n">
        <v>100000</v>
      </c>
      <c r="AP15" s="91" t="n">
        <v>100000</v>
      </c>
      <c r="AQ15" s="91" t="n">
        <v>100000</v>
      </c>
      <c r="AR15" s="91" t="n">
        <v>100000</v>
      </c>
      <c r="AS15" s="91" t="n">
        <v>100000</v>
      </c>
      <c r="AT15" s="91" t="n">
        <v>100000</v>
      </c>
      <c r="AU15" s="91" t="n">
        <v>100000</v>
      </c>
      <c r="AV15" s="91" t="n">
        <v>100000</v>
      </c>
      <c r="AW15" s="91" t="n">
        <v>100000</v>
      </c>
      <c r="AX15" s="91" t="n">
        <v>100000</v>
      </c>
      <c r="AY15" s="91" t="n">
        <v>100000</v>
      </c>
      <c r="AZ15" s="91" t="n">
        <v>100000</v>
      </c>
      <c r="BA15" s="91" t="n">
        <v>100000</v>
      </c>
      <c r="BB15" s="91" t="n">
        <v>100000</v>
      </c>
      <c r="BC15" s="91" t="n">
        <v>100000</v>
      </c>
      <c r="BD15" s="91" t="n">
        <v>100000</v>
      </c>
      <c r="BE15" s="91" t="n">
        <v>100000</v>
      </c>
      <c r="BF15" s="91" t="n">
        <v>100000</v>
      </c>
      <c r="BG15" s="91" t="n">
        <v>100000</v>
      </c>
      <c r="BH15" s="91" t="n">
        <v>100000</v>
      </c>
      <c r="BI15" s="91" t="n">
        <v>100000</v>
      </c>
      <c r="BJ15" s="91" t="n">
        <v>100000</v>
      </c>
      <c r="BK15" s="91" t="n">
        <v>100000</v>
      </c>
      <c r="BL15" s="91" t="n">
        <v>100000</v>
      </c>
      <c r="BM15" s="91" t="n">
        <v>100000</v>
      </c>
      <c r="BN15" s="91" t="n">
        <v>100000</v>
      </c>
      <c r="BO15" s="91" t="n">
        <v>100000</v>
      </c>
      <c r="BP15" s="91" t="n">
        <v>100000</v>
      </c>
      <c r="BQ15" s="91" t="n">
        <v>100000</v>
      </c>
      <c r="BR15" s="91" t="n">
        <v>100000</v>
      </c>
      <c r="BS15" s="91" t="n">
        <v>100000</v>
      </c>
      <c r="BT15" s="91" t="n">
        <v>100000</v>
      </c>
      <c r="BU15" s="91" t="n">
        <v>100000</v>
      </c>
      <c r="BV15" s="91" t="n">
        <v>100000</v>
      </c>
    </row>
    <row r="16" customFormat="false" ht="12.75" hidden="false" customHeight="false" outlineLevel="0" collapsed="false">
      <c r="A16" s="80" t="n">
        <v>24927</v>
      </c>
      <c r="B16" s="80" t="s">
        <v>97</v>
      </c>
      <c r="C16" s="86" t="n">
        <v>30000</v>
      </c>
      <c r="D16" s="139" t="n">
        <v>35309</v>
      </c>
      <c r="E16" s="139" t="n">
        <v>38748</v>
      </c>
      <c r="F16" s="80" t="s">
        <v>47</v>
      </c>
      <c r="G16" s="140" t="n">
        <v>38383</v>
      </c>
      <c r="H16" s="86" t="n">
        <v>30000</v>
      </c>
      <c r="I16" s="86" t="n">
        <v>30000</v>
      </c>
      <c r="J16" s="85" t="n">
        <v>0.04</v>
      </c>
      <c r="K16" s="141" t="n">
        <f aca="false">ROUND((O16*31+P16*28+Q16*31+R16*30+S16*31+T16*30+U16*31+V16*31+W16*30+X16*31+Y16*30+Z16*31)*J16,0)</f>
        <v>438000</v>
      </c>
      <c r="L16" s="86" t="n">
        <v>30000</v>
      </c>
      <c r="M16" s="86" t="n">
        <v>30000</v>
      </c>
      <c r="N16" s="86" t="n">
        <v>30000</v>
      </c>
      <c r="O16" s="86" t="n">
        <v>30000</v>
      </c>
      <c r="P16" s="86" t="n">
        <v>30000</v>
      </c>
      <c r="Q16" s="86" t="n">
        <v>30000</v>
      </c>
      <c r="R16" s="86" t="n">
        <v>30000</v>
      </c>
      <c r="S16" s="86" t="n">
        <v>30000</v>
      </c>
      <c r="T16" s="86" t="n">
        <v>30000</v>
      </c>
      <c r="U16" s="86" t="n">
        <v>30000</v>
      </c>
      <c r="V16" s="86" t="n">
        <v>30000</v>
      </c>
      <c r="W16" s="86" t="n">
        <v>30000</v>
      </c>
      <c r="X16" s="86" t="n">
        <v>30000</v>
      </c>
      <c r="Y16" s="86" t="n">
        <v>30000</v>
      </c>
      <c r="Z16" s="86" t="n">
        <v>30000</v>
      </c>
      <c r="AA16" s="86" t="n">
        <v>30000</v>
      </c>
      <c r="AB16" s="86" t="n">
        <v>30000</v>
      </c>
      <c r="AC16" s="86" t="n">
        <v>30000</v>
      </c>
      <c r="AD16" s="86" t="n">
        <v>30000</v>
      </c>
      <c r="AE16" s="86" t="n">
        <v>30000</v>
      </c>
      <c r="AF16" s="86" t="n">
        <v>30000</v>
      </c>
      <c r="AG16" s="86" t="n">
        <v>30000</v>
      </c>
      <c r="AH16" s="86" t="n">
        <v>30000</v>
      </c>
      <c r="AI16" s="86" t="n">
        <v>30000</v>
      </c>
      <c r="AJ16" s="86" t="n">
        <v>30000</v>
      </c>
      <c r="AK16" s="86" t="n">
        <v>30000</v>
      </c>
      <c r="AL16" s="86" t="n">
        <v>30000</v>
      </c>
      <c r="AM16" s="86" t="n">
        <v>30000</v>
      </c>
      <c r="AN16" s="86" t="n">
        <v>30000</v>
      </c>
      <c r="AO16" s="86" t="n">
        <v>30000</v>
      </c>
      <c r="AP16" s="86" t="n">
        <v>30000</v>
      </c>
      <c r="AQ16" s="86" t="n">
        <v>30000</v>
      </c>
      <c r="AR16" s="86" t="n">
        <v>30000</v>
      </c>
      <c r="AS16" s="86" t="n">
        <v>30000</v>
      </c>
      <c r="AT16" s="86" t="n">
        <v>30000</v>
      </c>
      <c r="AU16" s="86" t="n">
        <v>30000</v>
      </c>
      <c r="AV16" s="86" t="n">
        <v>30000</v>
      </c>
      <c r="AW16" s="86" t="n">
        <v>30000</v>
      </c>
      <c r="AX16" s="86" t="n">
        <v>30000</v>
      </c>
      <c r="AY16" s="86" t="n">
        <v>30000</v>
      </c>
      <c r="AZ16" s="86" t="n">
        <v>30000</v>
      </c>
      <c r="BA16" s="86" t="n">
        <v>30000</v>
      </c>
      <c r="BB16" s="86" t="n">
        <v>30000</v>
      </c>
      <c r="BC16" s="86" t="n">
        <v>30000</v>
      </c>
      <c r="BD16" s="86" t="n">
        <v>30000</v>
      </c>
      <c r="BE16" s="86" t="n">
        <v>30000</v>
      </c>
      <c r="BF16" s="86" t="n">
        <v>30000</v>
      </c>
      <c r="BG16" s="86" t="n">
        <v>30000</v>
      </c>
      <c r="BH16" s="86" t="n">
        <v>30000</v>
      </c>
      <c r="BI16" s="86" t="n">
        <v>30000</v>
      </c>
      <c r="BJ16" s="86" t="n">
        <v>30000</v>
      </c>
      <c r="BK16" s="86" t="n">
        <v>30000</v>
      </c>
      <c r="BL16" s="88" t="n">
        <v>30000</v>
      </c>
      <c r="BM16" s="88" t="n">
        <v>30000</v>
      </c>
      <c r="BN16" s="88" t="n">
        <v>30000</v>
      </c>
      <c r="BO16" s="88" t="n">
        <v>30000</v>
      </c>
      <c r="BP16" s="88" t="n">
        <v>30000</v>
      </c>
      <c r="BQ16" s="88" t="n">
        <v>30000</v>
      </c>
      <c r="BR16" s="88" t="n">
        <v>30000</v>
      </c>
      <c r="BS16" s="88" t="n">
        <v>30000</v>
      </c>
      <c r="BT16" s="88" t="n">
        <v>30000</v>
      </c>
      <c r="BU16" s="88" t="n">
        <v>30000</v>
      </c>
      <c r="BV16" s="88" t="n">
        <v>30000</v>
      </c>
    </row>
    <row r="17" customFormat="false" ht="12.75" hidden="false" customHeight="false" outlineLevel="0" collapsed="false">
      <c r="A17" s="80" t="n">
        <v>25067</v>
      </c>
      <c r="B17" s="80" t="s">
        <v>98</v>
      </c>
      <c r="C17" s="86" t="n">
        <v>15000</v>
      </c>
      <c r="D17" s="139" t="n">
        <v>35309</v>
      </c>
      <c r="E17" s="139" t="n">
        <v>37225</v>
      </c>
      <c r="F17" s="80" t="s">
        <v>47</v>
      </c>
      <c r="G17" s="121" t="s">
        <v>52</v>
      </c>
      <c r="H17" s="86" t="n">
        <v>15000</v>
      </c>
      <c r="I17" s="86" t="n">
        <v>15000</v>
      </c>
      <c r="J17" s="85" t="n">
        <v>0.045</v>
      </c>
      <c r="K17" s="141" t="n">
        <f aca="false">ROUND((O17*31+P17*28+Q17*31+R17*30+S17*31+T17*30+U17*31+V17*31+W17*30+X17*31+Y17*30+Z17*31)*J17,0)</f>
        <v>0</v>
      </c>
      <c r="L17" s="86" t="n">
        <v>15000</v>
      </c>
      <c r="M17" s="86" t="n">
        <v>15000</v>
      </c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Y17" s="80"/>
      <c r="AZ17" s="80"/>
      <c r="BA17" s="80"/>
    </row>
    <row r="18" customFormat="false" ht="12.75" hidden="false" customHeight="false" outlineLevel="0" collapsed="false">
      <c r="A18" s="80" t="n">
        <v>25397</v>
      </c>
      <c r="B18" s="80" t="s">
        <v>99</v>
      </c>
      <c r="C18" s="86" t="n">
        <v>10000</v>
      </c>
      <c r="D18" s="139" t="n">
        <v>35886</v>
      </c>
      <c r="E18" s="139" t="n">
        <v>37711</v>
      </c>
      <c r="F18" s="80" t="s">
        <v>47</v>
      </c>
      <c r="G18" s="140" t="n">
        <v>37346</v>
      </c>
      <c r="H18" s="86" t="n">
        <v>10000</v>
      </c>
      <c r="I18" s="86" t="n">
        <v>10000</v>
      </c>
      <c r="J18" s="85" t="n">
        <v>0.03</v>
      </c>
      <c r="K18" s="141" t="n">
        <f aca="false">ROUND((O18*31+P18*28+Q18*31+R18*30+S18*31+T18*30+U18*31+V18*31+W18*30+X18*31+Y18*30+Z18*31)*J18,0)</f>
        <v>109500</v>
      </c>
      <c r="L18" s="86" t="n">
        <v>10000</v>
      </c>
      <c r="M18" s="86" t="n">
        <v>10000</v>
      </c>
      <c r="N18" s="86" t="n">
        <v>10000</v>
      </c>
      <c r="O18" s="86" t="n">
        <v>10000</v>
      </c>
      <c r="P18" s="86" t="n">
        <v>10000</v>
      </c>
      <c r="Q18" s="86" t="n">
        <v>10000</v>
      </c>
      <c r="R18" s="86" t="n">
        <v>10000</v>
      </c>
      <c r="S18" s="86" t="n">
        <v>10000</v>
      </c>
      <c r="T18" s="86" t="n">
        <v>10000</v>
      </c>
      <c r="U18" s="86" t="n">
        <v>10000</v>
      </c>
      <c r="V18" s="86" t="n">
        <v>10000</v>
      </c>
      <c r="W18" s="86" t="n">
        <v>10000</v>
      </c>
      <c r="X18" s="86" t="n">
        <v>10000</v>
      </c>
      <c r="Y18" s="86" t="n">
        <v>10000</v>
      </c>
      <c r="Z18" s="86" t="n">
        <v>10000</v>
      </c>
      <c r="AA18" s="86" t="n">
        <v>10000</v>
      </c>
      <c r="AB18" s="86" t="n">
        <v>10000</v>
      </c>
      <c r="AC18" s="86" t="n">
        <v>10000</v>
      </c>
      <c r="AD18" s="91" t="n">
        <v>10000</v>
      </c>
      <c r="AE18" s="91" t="n">
        <v>10000</v>
      </c>
      <c r="AF18" s="91" t="n">
        <v>10000</v>
      </c>
      <c r="AG18" s="91" t="n">
        <v>10000</v>
      </c>
      <c r="AH18" s="91" t="n">
        <v>10000</v>
      </c>
      <c r="AI18" s="91" t="n">
        <v>10000</v>
      </c>
      <c r="AJ18" s="91" t="n">
        <v>10000</v>
      </c>
      <c r="AK18" s="91" t="n">
        <v>10000</v>
      </c>
      <c r="AL18" s="91" t="n">
        <v>10000</v>
      </c>
      <c r="AM18" s="91" t="n">
        <v>10000</v>
      </c>
      <c r="AN18" s="91" t="n">
        <v>10000</v>
      </c>
      <c r="AO18" s="91" t="n">
        <v>10000</v>
      </c>
      <c r="AP18" s="91" t="n">
        <v>10000</v>
      </c>
      <c r="AQ18" s="91" t="n">
        <v>10000</v>
      </c>
      <c r="AR18" s="91" t="n">
        <v>10000</v>
      </c>
      <c r="AS18" s="91" t="n">
        <v>10000</v>
      </c>
      <c r="AT18" s="91" t="n">
        <v>10000</v>
      </c>
      <c r="AU18" s="91" t="n">
        <v>10000</v>
      </c>
      <c r="AV18" s="91" t="n">
        <v>10000</v>
      </c>
      <c r="AW18" s="91" t="n">
        <v>10000</v>
      </c>
      <c r="AX18" s="91" t="n">
        <v>10000</v>
      </c>
      <c r="AY18" s="91" t="n">
        <v>10000</v>
      </c>
      <c r="AZ18" s="91" t="n">
        <v>10000</v>
      </c>
      <c r="BA18" s="91" t="n">
        <v>10000</v>
      </c>
      <c r="BB18" s="91" t="n">
        <v>10000</v>
      </c>
      <c r="BC18" s="91" t="n">
        <v>10000</v>
      </c>
      <c r="BD18" s="91" t="n">
        <v>10000</v>
      </c>
      <c r="BE18" s="91" t="n">
        <v>10000</v>
      </c>
      <c r="BF18" s="91" t="n">
        <v>10000</v>
      </c>
      <c r="BG18" s="91" t="n">
        <v>10000</v>
      </c>
      <c r="BH18" s="91" t="n">
        <v>10000</v>
      </c>
      <c r="BI18" s="91" t="n">
        <v>10000</v>
      </c>
      <c r="BJ18" s="91" t="n">
        <v>10000</v>
      </c>
      <c r="BK18" s="91" t="n">
        <v>10000</v>
      </c>
      <c r="BL18" s="91" t="n">
        <v>10000</v>
      </c>
      <c r="BM18" s="91" t="n">
        <v>10000</v>
      </c>
      <c r="BN18" s="91" t="n">
        <v>10000</v>
      </c>
      <c r="BO18" s="91" t="n">
        <v>10000</v>
      </c>
      <c r="BP18" s="91" t="n">
        <v>10000</v>
      </c>
      <c r="BQ18" s="91" t="n">
        <v>10000</v>
      </c>
      <c r="BR18" s="91" t="n">
        <v>10000</v>
      </c>
      <c r="BS18" s="91" t="n">
        <v>10000</v>
      </c>
      <c r="BT18" s="91" t="n">
        <v>10000</v>
      </c>
      <c r="BU18" s="91" t="n">
        <v>10000</v>
      </c>
      <c r="BV18" s="91" t="n">
        <v>10000</v>
      </c>
    </row>
    <row r="19" customFormat="false" ht="12.75" hidden="false" customHeight="false" outlineLevel="0" collapsed="false">
      <c r="A19" s="80" t="n">
        <v>26044</v>
      </c>
      <c r="B19" s="80" t="s">
        <v>100</v>
      </c>
      <c r="C19" s="86" t="n">
        <v>85000</v>
      </c>
      <c r="D19" s="139" t="n">
        <v>35886</v>
      </c>
      <c r="E19" s="139" t="n">
        <v>37925</v>
      </c>
      <c r="F19" s="80" t="s">
        <v>47</v>
      </c>
      <c r="G19" s="140" t="n">
        <v>37560</v>
      </c>
      <c r="H19" s="86" t="n">
        <v>85000</v>
      </c>
      <c r="I19" s="86" t="n">
        <v>85000</v>
      </c>
      <c r="J19" s="85" t="n">
        <v>0.03</v>
      </c>
      <c r="K19" s="141" t="n">
        <f aca="false">ROUND((O19*31+P19*28+Q19*31+R19*30+S19*31+T19*30+U19*31+V19*31+W19*30+X19*31+Y19*30+Z19*31)*J19,0)</f>
        <v>930750</v>
      </c>
      <c r="L19" s="86" t="n">
        <v>85000</v>
      </c>
      <c r="M19" s="86" t="n">
        <v>85000</v>
      </c>
      <c r="N19" s="86" t="n">
        <v>85000</v>
      </c>
      <c r="O19" s="86" t="n">
        <v>85000</v>
      </c>
      <c r="P19" s="86" t="n">
        <v>85000</v>
      </c>
      <c r="Q19" s="86" t="n">
        <v>85000</v>
      </c>
      <c r="R19" s="86" t="n">
        <v>85000</v>
      </c>
      <c r="S19" s="86" t="n">
        <v>85000</v>
      </c>
      <c r="T19" s="86" t="n">
        <v>85000</v>
      </c>
      <c r="U19" s="86" t="n">
        <v>85000</v>
      </c>
      <c r="V19" s="86" t="n">
        <v>85000</v>
      </c>
      <c r="W19" s="86" t="n">
        <v>85000</v>
      </c>
      <c r="X19" s="86" t="n">
        <v>85000</v>
      </c>
      <c r="Y19" s="86" t="n">
        <v>85000</v>
      </c>
      <c r="Z19" s="86" t="n">
        <v>85000</v>
      </c>
      <c r="AA19" s="86" t="n">
        <v>85000</v>
      </c>
      <c r="AB19" s="86" t="n">
        <v>85000</v>
      </c>
      <c r="AC19" s="86" t="n">
        <v>85000</v>
      </c>
      <c r="AD19" s="86" t="n">
        <v>85000</v>
      </c>
      <c r="AE19" s="86" t="n">
        <v>85000</v>
      </c>
      <c r="AF19" s="86" t="n">
        <v>85000</v>
      </c>
      <c r="AG19" s="86" t="n">
        <v>85000</v>
      </c>
      <c r="AH19" s="86" t="n">
        <v>85000</v>
      </c>
      <c r="AI19" s="86" t="n">
        <v>85000</v>
      </c>
      <c r="AJ19" s="86" t="n">
        <v>85000</v>
      </c>
      <c r="AK19" s="91" t="n">
        <v>85000</v>
      </c>
      <c r="AL19" s="91" t="n">
        <v>85000</v>
      </c>
      <c r="AM19" s="91" t="n">
        <v>85000</v>
      </c>
      <c r="AN19" s="91" t="n">
        <v>85000</v>
      </c>
      <c r="AO19" s="91" t="n">
        <v>85000</v>
      </c>
      <c r="AP19" s="91" t="n">
        <v>85000</v>
      </c>
      <c r="AQ19" s="91" t="n">
        <v>85000</v>
      </c>
      <c r="AR19" s="91" t="n">
        <v>85000</v>
      </c>
      <c r="AS19" s="91" t="n">
        <v>85000</v>
      </c>
      <c r="AT19" s="91" t="n">
        <v>85000</v>
      </c>
      <c r="AU19" s="91" t="n">
        <v>85000</v>
      </c>
      <c r="AV19" s="91" t="n">
        <v>85000</v>
      </c>
      <c r="AW19" s="91" t="n">
        <v>85000</v>
      </c>
      <c r="AX19" s="91" t="n">
        <v>85000</v>
      </c>
      <c r="AY19" s="91" t="n">
        <v>85000</v>
      </c>
      <c r="AZ19" s="91" t="n">
        <v>85000</v>
      </c>
      <c r="BA19" s="91" t="n">
        <v>85000</v>
      </c>
      <c r="BB19" s="91" t="n">
        <v>85000</v>
      </c>
      <c r="BC19" s="91" t="n">
        <v>85000</v>
      </c>
      <c r="BD19" s="91" t="n">
        <v>85000</v>
      </c>
      <c r="BE19" s="91" t="n">
        <v>85000</v>
      </c>
      <c r="BF19" s="91" t="n">
        <v>85000</v>
      </c>
      <c r="BG19" s="91" t="n">
        <v>85000</v>
      </c>
      <c r="BH19" s="91" t="n">
        <v>85000</v>
      </c>
      <c r="BI19" s="91" t="n">
        <v>85000</v>
      </c>
      <c r="BJ19" s="91" t="n">
        <v>85000</v>
      </c>
      <c r="BK19" s="91" t="n">
        <v>85000</v>
      </c>
      <c r="BL19" s="91" t="n">
        <v>85000</v>
      </c>
      <c r="BM19" s="91" t="n">
        <v>85000</v>
      </c>
      <c r="BN19" s="91" t="n">
        <v>85000</v>
      </c>
      <c r="BO19" s="91" t="n">
        <v>85000</v>
      </c>
      <c r="BP19" s="91" t="n">
        <v>85000</v>
      </c>
      <c r="BQ19" s="91" t="n">
        <v>85000</v>
      </c>
      <c r="BR19" s="91" t="n">
        <v>85000</v>
      </c>
      <c r="BS19" s="91" t="n">
        <v>85000</v>
      </c>
      <c r="BT19" s="91" t="n">
        <v>85000</v>
      </c>
      <c r="BU19" s="91" t="n">
        <v>85000</v>
      </c>
      <c r="BV19" s="91" t="n">
        <v>85000</v>
      </c>
    </row>
    <row r="20" customFormat="false" ht="12.75" hidden="false" customHeight="false" outlineLevel="0" collapsed="false">
      <c r="A20" s="80" t="n">
        <v>26436</v>
      </c>
      <c r="B20" s="80" t="s">
        <v>100</v>
      </c>
      <c r="C20" s="86" t="n">
        <v>59000</v>
      </c>
      <c r="D20" s="139" t="n">
        <v>36100</v>
      </c>
      <c r="E20" s="139" t="n">
        <v>37925</v>
      </c>
      <c r="F20" s="80" t="s">
        <v>47</v>
      </c>
      <c r="G20" s="140" t="n">
        <v>37560</v>
      </c>
      <c r="H20" s="86" t="n">
        <v>59000</v>
      </c>
      <c r="I20" s="86" t="n">
        <v>59000</v>
      </c>
      <c r="J20" s="85" t="n">
        <v>0.05</v>
      </c>
      <c r="K20" s="141" t="n">
        <f aca="false">ROUND((O20*31+P20*28+Q20*31+R20*30+S20*31+T20*30+U20*31+V20*31+W20*30+X20*31+Y20*30+Z20*31)*J20,0)</f>
        <v>1076750</v>
      </c>
      <c r="L20" s="86" t="n">
        <v>59000</v>
      </c>
      <c r="M20" s="86" t="n">
        <v>59000</v>
      </c>
      <c r="N20" s="86" t="n">
        <v>59000</v>
      </c>
      <c r="O20" s="86" t="n">
        <v>59000</v>
      </c>
      <c r="P20" s="86" t="n">
        <v>59000</v>
      </c>
      <c r="Q20" s="86" t="n">
        <v>59000</v>
      </c>
      <c r="R20" s="86" t="n">
        <v>59000</v>
      </c>
      <c r="S20" s="86" t="n">
        <v>59000</v>
      </c>
      <c r="T20" s="86" t="n">
        <v>59000</v>
      </c>
      <c r="U20" s="86" t="n">
        <v>59000</v>
      </c>
      <c r="V20" s="86" t="n">
        <v>59000</v>
      </c>
      <c r="W20" s="86" t="n">
        <v>59000</v>
      </c>
      <c r="X20" s="86" t="n">
        <v>59000</v>
      </c>
      <c r="Y20" s="86" t="n">
        <v>59000</v>
      </c>
      <c r="Z20" s="86" t="n">
        <v>59000</v>
      </c>
      <c r="AA20" s="86" t="n">
        <v>59000</v>
      </c>
      <c r="AB20" s="86" t="n">
        <v>59000</v>
      </c>
      <c r="AC20" s="86" t="n">
        <v>59000</v>
      </c>
      <c r="AD20" s="86" t="n">
        <v>59000</v>
      </c>
      <c r="AE20" s="86" t="n">
        <v>59000</v>
      </c>
      <c r="AF20" s="86" t="n">
        <v>59000</v>
      </c>
      <c r="AG20" s="86" t="n">
        <v>59000</v>
      </c>
      <c r="AH20" s="86" t="n">
        <v>59000</v>
      </c>
      <c r="AI20" s="86" t="n">
        <v>59000</v>
      </c>
      <c r="AJ20" s="86" t="n">
        <v>59000</v>
      </c>
      <c r="AK20" s="91" t="n">
        <v>59000</v>
      </c>
      <c r="AL20" s="91" t="n">
        <v>59000</v>
      </c>
      <c r="AM20" s="91" t="n">
        <v>59000</v>
      </c>
      <c r="AN20" s="91" t="n">
        <v>59000</v>
      </c>
      <c r="AO20" s="91" t="n">
        <v>59000</v>
      </c>
      <c r="AP20" s="91" t="n">
        <v>59000</v>
      </c>
      <c r="AQ20" s="91" t="n">
        <v>59000</v>
      </c>
      <c r="AR20" s="91" t="n">
        <v>59000</v>
      </c>
      <c r="AS20" s="91" t="n">
        <v>59000</v>
      </c>
      <c r="AT20" s="91" t="n">
        <v>59000</v>
      </c>
      <c r="AU20" s="91" t="n">
        <v>59000</v>
      </c>
      <c r="AV20" s="91" t="n">
        <v>59000</v>
      </c>
      <c r="AW20" s="91" t="n">
        <v>59000</v>
      </c>
      <c r="AX20" s="91" t="n">
        <v>59000</v>
      </c>
      <c r="AY20" s="91" t="n">
        <v>59000</v>
      </c>
      <c r="AZ20" s="91" t="n">
        <v>59000</v>
      </c>
      <c r="BA20" s="91" t="n">
        <v>59000</v>
      </c>
      <c r="BB20" s="91" t="n">
        <v>59000</v>
      </c>
      <c r="BC20" s="91" t="n">
        <v>59000</v>
      </c>
      <c r="BD20" s="91" t="n">
        <v>59000</v>
      </c>
      <c r="BE20" s="91" t="n">
        <v>59000</v>
      </c>
      <c r="BF20" s="91" t="n">
        <v>59000</v>
      </c>
      <c r="BG20" s="91" t="n">
        <v>59000</v>
      </c>
      <c r="BH20" s="91" t="n">
        <v>59000</v>
      </c>
      <c r="BI20" s="91" t="n">
        <v>59000</v>
      </c>
      <c r="BJ20" s="91" t="n">
        <v>59000</v>
      </c>
      <c r="BK20" s="91" t="n">
        <v>59000</v>
      </c>
      <c r="BL20" s="91" t="n">
        <v>59000</v>
      </c>
      <c r="BM20" s="91" t="n">
        <v>59000</v>
      </c>
      <c r="BN20" s="91" t="n">
        <v>59000</v>
      </c>
      <c r="BO20" s="91" t="n">
        <v>59000</v>
      </c>
      <c r="BP20" s="91" t="n">
        <v>59000</v>
      </c>
      <c r="BQ20" s="91" t="n">
        <v>59000</v>
      </c>
      <c r="BR20" s="91" t="n">
        <v>59000</v>
      </c>
      <c r="BS20" s="91" t="n">
        <v>59000</v>
      </c>
      <c r="BT20" s="91" t="n">
        <v>59000</v>
      </c>
      <c r="BU20" s="91" t="n">
        <v>59000</v>
      </c>
      <c r="BV20" s="91" t="n">
        <v>59000</v>
      </c>
      <c r="BW20" s="80"/>
      <c r="BX20" s="80"/>
      <c r="BY20" s="80"/>
      <c r="BZ20" s="80"/>
      <c r="CA20" s="80"/>
      <c r="CB20" s="80"/>
      <c r="CC20" s="80"/>
    </row>
    <row r="21" customFormat="false" ht="12.75" hidden="false" customHeight="false" outlineLevel="0" collapsed="false">
      <c r="A21" s="80" t="n">
        <v>27342</v>
      </c>
      <c r="B21" s="80" t="s">
        <v>63</v>
      </c>
      <c r="C21" s="86" t="n">
        <v>30000</v>
      </c>
      <c r="D21" s="139" t="n">
        <v>36892</v>
      </c>
      <c r="E21" s="139" t="n">
        <v>37621</v>
      </c>
      <c r="F21" s="80" t="s">
        <v>47</v>
      </c>
      <c r="G21" s="140" t="n">
        <v>37437</v>
      </c>
      <c r="H21" s="86" t="n">
        <v>30000</v>
      </c>
      <c r="I21" s="86" t="n">
        <v>30000</v>
      </c>
      <c r="J21" s="85" t="n">
        <v>0.06</v>
      </c>
      <c r="K21" s="141" t="n">
        <f aca="false">ROUND((O21*31+P21*28+Q21*31+R21*30+S21*31+T21*30+U21*31+V21*31+W21*30+X21*31+Y21*30+Z21*31)*J21,0)</f>
        <v>657000</v>
      </c>
      <c r="L21" s="86" t="n">
        <v>30000</v>
      </c>
      <c r="M21" s="86" t="n">
        <v>30000</v>
      </c>
      <c r="N21" s="86" t="n">
        <v>30000</v>
      </c>
      <c r="O21" s="97" t="n">
        <v>30000</v>
      </c>
      <c r="P21" s="97" t="n">
        <v>30000</v>
      </c>
      <c r="Q21" s="97" t="n">
        <v>30000</v>
      </c>
      <c r="R21" s="97" t="n">
        <v>30000</v>
      </c>
      <c r="S21" s="97" t="n">
        <v>30000</v>
      </c>
      <c r="T21" s="97" t="n">
        <v>30000</v>
      </c>
      <c r="U21" s="97" t="n">
        <v>30000</v>
      </c>
      <c r="V21" s="97" t="n">
        <v>30000</v>
      </c>
      <c r="W21" s="97" t="n">
        <v>30000</v>
      </c>
      <c r="X21" s="97" t="n">
        <v>30000</v>
      </c>
      <c r="Y21" s="97" t="n">
        <v>30000</v>
      </c>
      <c r="Z21" s="97" t="n">
        <v>30000</v>
      </c>
      <c r="AA21" s="91" t="n">
        <v>30000</v>
      </c>
      <c r="AB21" s="91" t="n">
        <v>30000</v>
      </c>
      <c r="AC21" s="91" t="n">
        <v>30000</v>
      </c>
      <c r="AD21" s="91" t="n">
        <v>30000</v>
      </c>
      <c r="AE21" s="91" t="n">
        <v>30000</v>
      </c>
      <c r="AF21" s="91" t="n">
        <v>30000</v>
      </c>
      <c r="AG21" s="91" t="n">
        <v>30000</v>
      </c>
      <c r="AH21" s="91" t="n">
        <v>30000</v>
      </c>
      <c r="AI21" s="91" t="n">
        <v>30000</v>
      </c>
      <c r="AJ21" s="91" t="n">
        <v>30000</v>
      </c>
      <c r="AK21" s="91" t="n">
        <v>30000</v>
      </c>
      <c r="AL21" s="91" t="n">
        <v>30000</v>
      </c>
      <c r="AM21" s="91" t="n">
        <v>30000</v>
      </c>
      <c r="AN21" s="91" t="n">
        <v>30000</v>
      </c>
      <c r="AO21" s="91" t="n">
        <v>30000</v>
      </c>
      <c r="AP21" s="91" t="n">
        <v>30000</v>
      </c>
      <c r="AQ21" s="91" t="n">
        <v>30000</v>
      </c>
      <c r="AR21" s="91" t="n">
        <v>30000</v>
      </c>
      <c r="AS21" s="91" t="n">
        <v>30000</v>
      </c>
      <c r="AT21" s="91" t="n">
        <v>30000</v>
      </c>
      <c r="AU21" s="91" t="n">
        <v>30000</v>
      </c>
      <c r="AV21" s="91" t="n">
        <v>30000</v>
      </c>
      <c r="AW21" s="91" t="n">
        <v>30000</v>
      </c>
      <c r="AX21" s="91" t="n">
        <v>30000</v>
      </c>
      <c r="AY21" s="91" t="n">
        <v>30000</v>
      </c>
      <c r="AZ21" s="91" t="n">
        <v>30000</v>
      </c>
      <c r="BA21" s="91" t="n">
        <v>30000</v>
      </c>
      <c r="BB21" s="91" t="n">
        <v>30000</v>
      </c>
      <c r="BC21" s="91" t="n">
        <v>30000</v>
      </c>
      <c r="BD21" s="91" t="n">
        <v>30000</v>
      </c>
      <c r="BE21" s="91" t="n">
        <v>30000</v>
      </c>
      <c r="BF21" s="91" t="n">
        <v>30000</v>
      </c>
      <c r="BG21" s="91" t="n">
        <v>30000</v>
      </c>
      <c r="BH21" s="91" t="n">
        <v>30000</v>
      </c>
      <c r="BI21" s="91" t="n">
        <v>30000</v>
      </c>
      <c r="BJ21" s="91" t="n">
        <v>30000</v>
      </c>
      <c r="BK21" s="91" t="n">
        <v>30000</v>
      </c>
      <c r="BL21" s="91" t="n">
        <v>30000</v>
      </c>
      <c r="BM21" s="91" t="n">
        <v>30000</v>
      </c>
      <c r="BN21" s="91" t="n">
        <v>30000</v>
      </c>
      <c r="BO21" s="91" t="n">
        <v>30000</v>
      </c>
      <c r="BP21" s="91" t="n">
        <v>30000</v>
      </c>
      <c r="BQ21" s="91" t="n">
        <v>30000</v>
      </c>
      <c r="BR21" s="91" t="n">
        <v>30000</v>
      </c>
      <c r="BS21" s="91" t="n">
        <v>30000</v>
      </c>
      <c r="BT21" s="91" t="n">
        <v>30000</v>
      </c>
      <c r="BU21" s="91" t="n">
        <v>30000</v>
      </c>
      <c r="BV21" s="91" t="n">
        <v>30000</v>
      </c>
      <c r="BW21" s="80"/>
      <c r="BX21" s="80"/>
      <c r="BY21" s="80"/>
      <c r="BZ21" s="80"/>
      <c r="CA21" s="80"/>
      <c r="CB21" s="80"/>
      <c r="CC21" s="80"/>
    </row>
    <row r="22" customFormat="false" ht="12.75" hidden="false" customHeight="false" outlineLevel="0" collapsed="false">
      <c r="A22" s="80" t="n">
        <v>27370</v>
      </c>
      <c r="B22" s="80" t="s">
        <v>22</v>
      </c>
      <c r="C22" s="86" t="n">
        <v>22000</v>
      </c>
      <c r="D22" s="139" t="n">
        <v>36892</v>
      </c>
      <c r="E22" s="139" t="n">
        <v>37621</v>
      </c>
      <c r="F22" s="80" t="s">
        <v>47</v>
      </c>
      <c r="G22" s="140" t="n">
        <v>37437</v>
      </c>
      <c r="H22" s="86" t="n">
        <v>22000</v>
      </c>
      <c r="I22" s="86" t="n">
        <v>22000</v>
      </c>
      <c r="J22" s="85" t="n">
        <v>0.07</v>
      </c>
      <c r="K22" s="141" t="n">
        <f aca="false">ROUND((O22*31+P22*28+Q22*31+R22*30+S22*31+T22*30+U22*31+V22*31+W22*30+X22*31+Y22*30+Z22*31)*J22,0)</f>
        <v>562100</v>
      </c>
      <c r="L22" s="86" t="n">
        <v>22000</v>
      </c>
      <c r="M22" s="86" t="n">
        <v>22000</v>
      </c>
      <c r="N22" s="86" t="n">
        <v>22000</v>
      </c>
      <c r="O22" s="97" t="n">
        <v>22000</v>
      </c>
      <c r="P22" s="97" t="n">
        <v>22000</v>
      </c>
      <c r="Q22" s="97" t="n">
        <v>22000</v>
      </c>
      <c r="R22" s="97" t="n">
        <v>22000</v>
      </c>
      <c r="S22" s="97" t="n">
        <v>22000</v>
      </c>
      <c r="T22" s="97" t="n">
        <v>22000</v>
      </c>
      <c r="U22" s="97" t="n">
        <v>22000</v>
      </c>
      <c r="V22" s="97" t="n">
        <v>22000</v>
      </c>
      <c r="W22" s="97" t="n">
        <v>22000</v>
      </c>
      <c r="X22" s="97" t="n">
        <v>22000</v>
      </c>
      <c r="Y22" s="97" t="n">
        <v>22000</v>
      </c>
      <c r="Z22" s="97" t="n">
        <v>22000</v>
      </c>
      <c r="AA22" s="91" t="n">
        <v>22000</v>
      </c>
      <c r="AB22" s="91" t="n">
        <v>22000</v>
      </c>
      <c r="AC22" s="91" t="n">
        <v>22000</v>
      </c>
      <c r="AD22" s="91" t="n">
        <v>22000</v>
      </c>
      <c r="AE22" s="91" t="n">
        <v>22000</v>
      </c>
      <c r="AF22" s="91" t="n">
        <v>22000</v>
      </c>
      <c r="AG22" s="91" t="n">
        <v>22000</v>
      </c>
      <c r="AH22" s="91" t="n">
        <v>22000</v>
      </c>
      <c r="AI22" s="91" t="n">
        <v>22000</v>
      </c>
      <c r="AJ22" s="91" t="n">
        <v>22000</v>
      </c>
      <c r="AK22" s="91" t="n">
        <v>22000</v>
      </c>
      <c r="AL22" s="91" t="n">
        <v>22000</v>
      </c>
      <c r="AM22" s="91" t="n">
        <v>22000</v>
      </c>
      <c r="AN22" s="91" t="n">
        <v>22000</v>
      </c>
      <c r="AO22" s="91" t="n">
        <v>22000</v>
      </c>
      <c r="AP22" s="91" t="n">
        <v>22000</v>
      </c>
      <c r="AQ22" s="91" t="n">
        <v>22000</v>
      </c>
      <c r="AR22" s="91" t="n">
        <v>22000</v>
      </c>
      <c r="AS22" s="91" t="n">
        <v>22000</v>
      </c>
      <c r="AT22" s="91" t="n">
        <v>22000</v>
      </c>
      <c r="AU22" s="91" t="n">
        <v>22000</v>
      </c>
      <c r="AV22" s="91" t="n">
        <v>22000</v>
      </c>
      <c r="AW22" s="91" t="n">
        <v>22000</v>
      </c>
      <c r="AX22" s="91" t="n">
        <v>22000</v>
      </c>
      <c r="AY22" s="91" t="n">
        <v>22000</v>
      </c>
      <c r="AZ22" s="91" t="n">
        <v>22000</v>
      </c>
      <c r="BA22" s="91" t="n">
        <v>22000</v>
      </c>
      <c r="BB22" s="91" t="n">
        <v>22000</v>
      </c>
      <c r="BC22" s="91" t="n">
        <v>22000</v>
      </c>
      <c r="BD22" s="91" t="n">
        <v>22000</v>
      </c>
      <c r="BE22" s="91" t="n">
        <v>22000</v>
      </c>
      <c r="BF22" s="91" t="n">
        <v>22000</v>
      </c>
      <c r="BG22" s="91" t="n">
        <v>22000</v>
      </c>
      <c r="BH22" s="91" t="n">
        <v>22000</v>
      </c>
      <c r="BI22" s="91" t="n">
        <v>22000</v>
      </c>
      <c r="BJ22" s="91" t="n">
        <v>22000</v>
      </c>
      <c r="BK22" s="91" t="n">
        <v>22000</v>
      </c>
      <c r="BL22" s="91" t="n">
        <v>22000</v>
      </c>
      <c r="BM22" s="91" t="n">
        <v>22000</v>
      </c>
      <c r="BN22" s="91" t="n">
        <v>22000</v>
      </c>
      <c r="BO22" s="91" t="n">
        <v>22000</v>
      </c>
      <c r="BP22" s="91" t="n">
        <v>22000</v>
      </c>
      <c r="BQ22" s="91" t="n">
        <v>22000</v>
      </c>
      <c r="BR22" s="91" t="n">
        <v>22000</v>
      </c>
      <c r="BS22" s="91" t="n">
        <v>22000</v>
      </c>
      <c r="BT22" s="91" t="n">
        <v>22000</v>
      </c>
      <c r="BU22" s="91" t="n">
        <v>22000</v>
      </c>
      <c r="BV22" s="91" t="n">
        <v>22000</v>
      </c>
      <c r="BW22" s="80"/>
      <c r="BX22" s="80"/>
      <c r="BY22" s="80"/>
      <c r="BZ22" s="80"/>
      <c r="CA22" s="80"/>
      <c r="CB22" s="80"/>
      <c r="CC22" s="80"/>
    </row>
    <row r="23" customFormat="false" ht="12.75" hidden="false" customHeight="false" outlineLevel="0" collapsed="false">
      <c r="A23" s="80" t="n">
        <v>24568</v>
      </c>
      <c r="B23" s="80" t="s">
        <v>101</v>
      </c>
      <c r="C23" s="86" t="n">
        <v>32000</v>
      </c>
      <c r="D23" s="139" t="n">
        <v>35400</v>
      </c>
      <c r="E23" s="139" t="n">
        <v>37256</v>
      </c>
      <c r="F23" s="80" t="s">
        <v>47</v>
      </c>
      <c r="G23" s="121" t="s">
        <v>52</v>
      </c>
      <c r="H23" s="86" t="n">
        <v>32000</v>
      </c>
      <c r="I23" s="86" t="n">
        <v>32000</v>
      </c>
      <c r="J23" s="96" t="s">
        <v>82</v>
      </c>
      <c r="K23" s="141" t="n">
        <v>0</v>
      </c>
      <c r="L23" s="86" t="n">
        <v>32000</v>
      </c>
      <c r="M23" s="86" t="n">
        <v>32000</v>
      </c>
      <c r="N23" s="86" t="n">
        <v>32000</v>
      </c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0"/>
      <c r="BN23" s="80"/>
      <c r="BO23" s="80"/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80"/>
      <c r="CA23" s="80"/>
      <c r="CB23" s="80"/>
      <c r="CC23" s="80"/>
    </row>
    <row r="24" customFormat="false" ht="12.75" hidden="false" customHeight="false" outlineLevel="0" collapsed="false">
      <c r="A24" s="80" t="n">
        <v>24654</v>
      </c>
      <c r="B24" s="80" t="s">
        <v>85</v>
      </c>
      <c r="C24" s="86" t="n">
        <v>8000</v>
      </c>
      <c r="D24" s="139" t="n">
        <v>35400</v>
      </c>
      <c r="E24" s="139" t="n">
        <v>37256</v>
      </c>
      <c r="F24" s="80" t="s">
        <v>47</v>
      </c>
      <c r="G24" s="121" t="s">
        <v>52</v>
      </c>
      <c r="H24" s="86" t="n">
        <v>8000</v>
      </c>
      <c r="I24" s="86" t="n">
        <v>8000</v>
      </c>
      <c r="J24" s="96" t="s">
        <v>82</v>
      </c>
      <c r="K24" s="141" t="n">
        <v>0</v>
      </c>
      <c r="L24" s="86" t="n">
        <v>8000</v>
      </c>
      <c r="M24" s="86" t="n">
        <v>8000</v>
      </c>
      <c r="N24" s="86" t="n">
        <v>8000</v>
      </c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0"/>
      <c r="CA24" s="80"/>
      <c r="CB24" s="80"/>
      <c r="CC24" s="80"/>
    </row>
    <row r="25" customFormat="false" ht="12.75" hidden="false" customHeight="false" outlineLevel="0" collapsed="false">
      <c r="A25" s="93" t="n">
        <v>27460</v>
      </c>
      <c r="B25" s="93" t="s">
        <v>22</v>
      </c>
      <c r="C25" s="86" t="n">
        <v>55000</v>
      </c>
      <c r="D25" s="139" t="n">
        <v>37257</v>
      </c>
      <c r="E25" s="139" t="n">
        <v>37986</v>
      </c>
      <c r="F25" s="93" t="s">
        <v>47</v>
      </c>
      <c r="G25" s="140" t="n">
        <v>37802</v>
      </c>
      <c r="H25" s="86"/>
      <c r="I25" s="86"/>
      <c r="J25" s="85" t="n">
        <v>0.1063</v>
      </c>
      <c r="K25" s="141" t="n">
        <f aca="false">ROUND((O25*31+P25*28+Q25*31+R25*30+S25*31+T25*30+U25*31+V25*31+W25*30+X25*31+Y25*30+Z25*31)*J25,0)</f>
        <v>2133973</v>
      </c>
      <c r="L25" s="86"/>
      <c r="M25" s="86"/>
      <c r="N25" s="86"/>
      <c r="O25" s="86" t="n">
        <v>55000</v>
      </c>
      <c r="P25" s="86" t="n">
        <v>55000</v>
      </c>
      <c r="Q25" s="86" t="n">
        <v>55000</v>
      </c>
      <c r="R25" s="86" t="n">
        <v>55000</v>
      </c>
      <c r="S25" s="86" t="n">
        <v>55000</v>
      </c>
      <c r="T25" s="86" t="n">
        <v>55000</v>
      </c>
      <c r="U25" s="86" t="n">
        <v>55000</v>
      </c>
      <c r="V25" s="86" t="n">
        <v>55000</v>
      </c>
      <c r="W25" s="86" t="n">
        <v>55000</v>
      </c>
      <c r="X25" s="86" t="n">
        <v>55000</v>
      </c>
      <c r="Y25" s="86" t="n">
        <v>55000</v>
      </c>
      <c r="Z25" s="86" t="n">
        <v>55000</v>
      </c>
      <c r="AA25" s="86" t="n">
        <v>20000</v>
      </c>
      <c r="AB25" s="86" t="n">
        <v>20000</v>
      </c>
      <c r="AC25" s="86" t="n">
        <v>20000</v>
      </c>
      <c r="AD25" s="86" t="n">
        <v>20000</v>
      </c>
      <c r="AE25" s="86" t="n">
        <v>20000</v>
      </c>
      <c r="AF25" s="86" t="n">
        <v>20000</v>
      </c>
      <c r="AG25" s="86" t="n">
        <v>20000</v>
      </c>
      <c r="AH25" s="86" t="n">
        <v>20000</v>
      </c>
      <c r="AI25" s="86" t="n">
        <v>20000</v>
      </c>
      <c r="AJ25" s="86" t="n">
        <v>20000</v>
      </c>
      <c r="AK25" s="86" t="n">
        <v>20000</v>
      </c>
      <c r="AL25" s="86" t="n">
        <v>20000</v>
      </c>
      <c r="AM25" s="91" t="n">
        <v>20000</v>
      </c>
      <c r="AN25" s="91" t="n">
        <v>20000</v>
      </c>
      <c r="AO25" s="91" t="n">
        <v>20000</v>
      </c>
      <c r="AP25" s="91" t="n">
        <v>20000</v>
      </c>
      <c r="AQ25" s="91" t="n">
        <v>20000</v>
      </c>
      <c r="AR25" s="91" t="n">
        <v>20000</v>
      </c>
      <c r="AS25" s="91" t="n">
        <v>20000</v>
      </c>
      <c r="AT25" s="91" t="n">
        <v>20000</v>
      </c>
      <c r="AU25" s="91" t="n">
        <v>20000</v>
      </c>
      <c r="AV25" s="91" t="n">
        <v>20000</v>
      </c>
      <c r="AW25" s="91" t="n">
        <v>20000</v>
      </c>
      <c r="AX25" s="91" t="n">
        <v>20000</v>
      </c>
      <c r="AY25" s="91" t="n">
        <v>20000</v>
      </c>
      <c r="AZ25" s="91" t="n">
        <v>20000</v>
      </c>
      <c r="BA25" s="91" t="n">
        <v>20000</v>
      </c>
      <c r="BB25" s="91" t="n">
        <v>20000</v>
      </c>
      <c r="BC25" s="91" t="n">
        <v>20000</v>
      </c>
      <c r="BD25" s="91" t="n">
        <v>20000</v>
      </c>
      <c r="BE25" s="91" t="n">
        <v>20000</v>
      </c>
      <c r="BF25" s="91" t="n">
        <v>20000</v>
      </c>
      <c r="BG25" s="91" t="n">
        <v>20000</v>
      </c>
      <c r="BH25" s="91" t="n">
        <v>20000</v>
      </c>
      <c r="BI25" s="91" t="n">
        <v>20000</v>
      </c>
      <c r="BJ25" s="91" t="n">
        <v>20000</v>
      </c>
      <c r="BK25" s="91" t="n">
        <v>20000</v>
      </c>
      <c r="BL25" s="91" t="n">
        <v>20000</v>
      </c>
      <c r="BM25" s="91" t="n">
        <v>20000</v>
      </c>
      <c r="BN25" s="91" t="n">
        <v>20000</v>
      </c>
      <c r="BO25" s="91" t="n">
        <v>20000</v>
      </c>
      <c r="BP25" s="91" t="n">
        <v>20000</v>
      </c>
      <c r="BQ25" s="91" t="n">
        <v>20000</v>
      </c>
      <c r="BR25" s="91" t="n">
        <v>20000</v>
      </c>
      <c r="BS25" s="91" t="n">
        <v>20000</v>
      </c>
      <c r="BT25" s="91" t="n">
        <v>20000</v>
      </c>
      <c r="BU25" s="91" t="n">
        <v>20000</v>
      </c>
      <c r="BV25" s="91" t="n">
        <v>20000</v>
      </c>
      <c r="BW25" s="80"/>
      <c r="BX25" s="80"/>
      <c r="BY25" s="80"/>
      <c r="BZ25" s="80"/>
      <c r="CA25" s="80"/>
      <c r="CB25" s="80"/>
      <c r="CC25" s="80"/>
    </row>
    <row r="26" customFormat="false" ht="12.75" hidden="false" customHeight="false" outlineLevel="0" collapsed="false">
      <c r="A26" s="93" t="n">
        <v>27453</v>
      </c>
      <c r="B26" s="93" t="s">
        <v>54</v>
      </c>
      <c r="C26" s="86" t="n">
        <v>35000</v>
      </c>
      <c r="D26" s="139" t="n">
        <v>37622</v>
      </c>
      <c r="E26" s="139" t="n">
        <v>37986</v>
      </c>
      <c r="F26" s="93" t="s">
        <v>49</v>
      </c>
      <c r="G26" s="140"/>
      <c r="H26" s="86"/>
      <c r="I26" s="86"/>
      <c r="J26" s="96" t="s">
        <v>82</v>
      </c>
      <c r="K26" s="141" t="n">
        <v>0</v>
      </c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 t="n">
        <v>35000</v>
      </c>
      <c r="AB26" s="86" t="n">
        <v>35000</v>
      </c>
      <c r="AC26" s="86" t="n">
        <v>35000</v>
      </c>
      <c r="AD26" s="86" t="n">
        <v>35000</v>
      </c>
      <c r="AE26" s="86" t="n">
        <v>35000</v>
      </c>
      <c r="AF26" s="86" t="n">
        <v>35000</v>
      </c>
      <c r="AG26" s="86" t="n">
        <v>35000</v>
      </c>
      <c r="AH26" s="86" t="n">
        <v>35000</v>
      </c>
      <c r="AI26" s="86" t="n">
        <v>35000</v>
      </c>
      <c r="AJ26" s="86" t="n">
        <v>35000</v>
      </c>
      <c r="AK26" s="86" t="n">
        <v>35000</v>
      </c>
      <c r="AL26" s="86" t="n">
        <v>35000</v>
      </c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80"/>
      <c r="BX26" s="80"/>
      <c r="BY26" s="80"/>
      <c r="BZ26" s="80"/>
      <c r="CA26" s="80"/>
      <c r="CB26" s="80"/>
      <c r="CC26" s="80"/>
    </row>
    <row r="27" customFormat="false" ht="12.75" hidden="false" customHeight="false" outlineLevel="0" collapsed="false">
      <c r="A27" s="80" t="n">
        <v>25071</v>
      </c>
      <c r="B27" s="80" t="s">
        <v>22</v>
      </c>
      <c r="C27" s="86" t="n">
        <v>60000</v>
      </c>
      <c r="D27" s="139" t="n">
        <v>35400</v>
      </c>
      <c r="E27" s="139" t="n">
        <v>39782</v>
      </c>
      <c r="F27" s="80" t="s">
        <v>47</v>
      </c>
      <c r="G27" s="140" t="n">
        <v>39416</v>
      </c>
      <c r="H27" s="86" t="n">
        <v>60000</v>
      </c>
      <c r="I27" s="86" t="n">
        <v>60000</v>
      </c>
      <c r="J27" s="96" t="s">
        <v>82</v>
      </c>
      <c r="K27" s="141" t="n">
        <v>0</v>
      </c>
      <c r="L27" s="86" t="n">
        <v>60000</v>
      </c>
      <c r="M27" s="86" t="n">
        <v>60000</v>
      </c>
      <c r="N27" s="86" t="n">
        <v>60000</v>
      </c>
      <c r="O27" s="86" t="n">
        <v>60000</v>
      </c>
      <c r="P27" s="86" t="n">
        <v>60000</v>
      </c>
      <c r="Q27" s="86" t="n">
        <v>60000</v>
      </c>
      <c r="R27" s="86" t="n">
        <v>60000</v>
      </c>
      <c r="S27" s="86" t="n">
        <v>60000</v>
      </c>
      <c r="T27" s="86" t="n">
        <v>60000</v>
      </c>
      <c r="U27" s="86" t="n">
        <v>60000</v>
      </c>
      <c r="V27" s="86" t="n">
        <v>60000</v>
      </c>
      <c r="W27" s="86" t="n">
        <v>60000</v>
      </c>
      <c r="X27" s="86" t="n">
        <v>60000</v>
      </c>
      <c r="Y27" s="86" t="n">
        <v>60000</v>
      </c>
      <c r="Z27" s="86" t="n">
        <v>60000</v>
      </c>
      <c r="AA27" s="86" t="n">
        <v>60000</v>
      </c>
      <c r="AB27" s="86" t="n">
        <v>60000</v>
      </c>
      <c r="AC27" s="86" t="n">
        <v>60000</v>
      </c>
      <c r="AD27" s="86" t="n">
        <v>60000</v>
      </c>
      <c r="AE27" s="86" t="n">
        <v>60000</v>
      </c>
      <c r="AF27" s="86" t="n">
        <v>60000</v>
      </c>
      <c r="AG27" s="86" t="n">
        <v>60000</v>
      </c>
      <c r="AH27" s="86" t="n">
        <v>60000</v>
      </c>
      <c r="AI27" s="86" t="n">
        <v>60000</v>
      </c>
      <c r="AJ27" s="86" t="n">
        <v>60000</v>
      </c>
      <c r="AK27" s="86" t="n">
        <v>60000</v>
      </c>
      <c r="AL27" s="86" t="n">
        <v>60000</v>
      </c>
      <c r="AM27" s="86" t="n">
        <v>60000</v>
      </c>
      <c r="AN27" s="86" t="n">
        <v>60000</v>
      </c>
      <c r="AO27" s="86" t="n">
        <v>60000</v>
      </c>
      <c r="AP27" s="86" t="n">
        <v>60000</v>
      </c>
      <c r="AQ27" s="86" t="n">
        <v>60000</v>
      </c>
      <c r="AR27" s="86" t="n">
        <v>60000</v>
      </c>
      <c r="AS27" s="86" t="n">
        <v>60000</v>
      </c>
      <c r="AT27" s="86" t="n">
        <v>60000</v>
      </c>
      <c r="AU27" s="86" t="n">
        <v>60000</v>
      </c>
      <c r="AV27" s="86" t="n">
        <v>60000</v>
      </c>
      <c r="AW27" s="86" t="n">
        <v>60000</v>
      </c>
      <c r="AX27" s="86" t="n">
        <v>60000</v>
      </c>
      <c r="AY27" s="86" t="n">
        <v>60000</v>
      </c>
      <c r="AZ27" s="86" t="n">
        <v>60000</v>
      </c>
      <c r="BA27" s="86" t="n">
        <v>60000</v>
      </c>
      <c r="BB27" s="86" t="n">
        <v>60000</v>
      </c>
      <c r="BC27" s="86" t="n">
        <v>60000</v>
      </c>
      <c r="BD27" s="86" t="n">
        <v>60000</v>
      </c>
      <c r="BE27" s="86" t="n">
        <v>60000</v>
      </c>
      <c r="BF27" s="86" t="n">
        <v>60000</v>
      </c>
      <c r="BG27" s="86" t="n">
        <v>60000</v>
      </c>
      <c r="BH27" s="86" t="n">
        <v>60000</v>
      </c>
      <c r="BI27" s="86" t="n">
        <v>60000</v>
      </c>
      <c r="BJ27" s="86" t="n">
        <v>60000</v>
      </c>
      <c r="BK27" s="86" t="n">
        <v>60000</v>
      </c>
      <c r="BL27" s="86" t="n">
        <v>60000</v>
      </c>
      <c r="BM27" s="86" t="n">
        <v>60000</v>
      </c>
      <c r="BN27" s="86" t="n">
        <v>60000</v>
      </c>
      <c r="BO27" s="86" t="n">
        <v>60000</v>
      </c>
      <c r="BP27" s="86" t="n">
        <v>60000</v>
      </c>
      <c r="BQ27" s="86" t="n">
        <v>60000</v>
      </c>
      <c r="BR27" s="86" t="n">
        <v>60000</v>
      </c>
      <c r="BS27" s="86" t="n">
        <v>60000</v>
      </c>
      <c r="BT27" s="86" t="n">
        <v>60000</v>
      </c>
      <c r="BU27" s="86" t="n">
        <v>60000</v>
      </c>
      <c r="BV27" s="86" t="n">
        <v>60000</v>
      </c>
      <c r="BW27" s="80"/>
      <c r="BX27" s="80"/>
      <c r="BY27" s="80"/>
      <c r="BZ27" s="80"/>
      <c r="CA27" s="80"/>
      <c r="CB27" s="80"/>
      <c r="CC27" s="80"/>
    </row>
    <row r="28" customFormat="false" ht="12.75" hidden="false" customHeight="false" outlineLevel="0" collapsed="false">
      <c r="A28" s="80"/>
      <c r="B28" s="80"/>
      <c r="C28" s="80"/>
      <c r="D28" s="80"/>
      <c r="E28" s="80"/>
      <c r="F28" s="80"/>
      <c r="G28" s="80"/>
      <c r="H28" s="86" t="n">
        <f aca="false">SUM(H14:H27)</f>
        <v>476000</v>
      </c>
      <c r="I28" s="86" t="n">
        <f aca="false">SUM(I14:I27)</f>
        <v>476000</v>
      </c>
      <c r="J28" s="85"/>
      <c r="K28" s="141" t="n">
        <f aca="false">SUM(K14:K27)</f>
        <v>8645573</v>
      </c>
      <c r="L28" s="86" t="n">
        <f aca="false">SUM(L14:L27)</f>
        <v>476000</v>
      </c>
      <c r="M28" s="86" t="n">
        <f aca="false">SUM(M14:M27)</f>
        <v>476000</v>
      </c>
      <c r="N28" s="86" t="n">
        <f aca="false">SUM(N14:N27)</f>
        <v>461000</v>
      </c>
      <c r="O28" s="86" t="n">
        <f aca="false">SUM(O14:O27)</f>
        <v>476000</v>
      </c>
      <c r="P28" s="86" t="n">
        <f aca="false">SUM(P14:P27)</f>
        <v>476000</v>
      </c>
      <c r="Q28" s="86" t="n">
        <f aca="false">SUM(Q14:Q27)</f>
        <v>476000</v>
      </c>
      <c r="R28" s="86" t="n">
        <f aca="false">SUM(R14:R27)</f>
        <v>476000</v>
      </c>
      <c r="S28" s="86" t="n">
        <f aca="false">SUM(S14:S27)</f>
        <v>476000</v>
      </c>
      <c r="T28" s="86" t="n">
        <f aca="false">SUM(T14:T27)</f>
        <v>476000</v>
      </c>
      <c r="U28" s="86" t="n">
        <f aca="false">SUM(U14:U27)</f>
        <v>476000</v>
      </c>
      <c r="V28" s="86" t="n">
        <f aca="false">SUM(V14:V27)</f>
        <v>476000</v>
      </c>
      <c r="W28" s="86" t="n">
        <f aca="false">SUM(W14:W27)</f>
        <v>476000</v>
      </c>
      <c r="X28" s="86" t="n">
        <f aca="false">SUM(X14:X27)</f>
        <v>476000</v>
      </c>
      <c r="Y28" s="86" t="n">
        <f aca="false">SUM(Y14:Y27)</f>
        <v>476000</v>
      </c>
      <c r="Z28" s="86" t="n">
        <f aca="false">SUM(Z14:Z27)</f>
        <v>476000</v>
      </c>
      <c r="AA28" s="86" t="n">
        <f aca="false">SUM(AA14:AA27)</f>
        <v>476000</v>
      </c>
      <c r="AB28" s="86" t="n">
        <f aca="false">SUM(AB14:AB27)</f>
        <v>476000</v>
      </c>
      <c r="AC28" s="86" t="n">
        <f aca="false">SUM(AC14:AC27)</f>
        <v>476000</v>
      </c>
      <c r="AD28" s="86" t="n">
        <f aca="false">SUM(AD14:AD27)</f>
        <v>476000</v>
      </c>
      <c r="AE28" s="86" t="n">
        <f aca="false">SUM(AE14:AE27)</f>
        <v>476000</v>
      </c>
      <c r="AF28" s="86" t="n">
        <f aca="false">SUM(AF14:AF27)</f>
        <v>476000</v>
      </c>
      <c r="AG28" s="86" t="n">
        <f aca="false">SUM(AG14:AG27)</f>
        <v>476000</v>
      </c>
      <c r="AH28" s="86" t="n">
        <f aca="false">SUM(AH14:AH27)</f>
        <v>476000</v>
      </c>
      <c r="AI28" s="86" t="n">
        <f aca="false">SUM(AI14:AI27)</f>
        <v>476000</v>
      </c>
      <c r="AJ28" s="86" t="n">
        <f aca="false">SUM(AJ14:AJ27)</f>
        <v>476000</v>
      </c>
      <c r="AK28" s="86" t="n">
        <f aca="false">SUM(AK14:AK27)</f>
        <v>476000</v>
      </c>
      <c r="AL28" s="86" t="n">
        <f aca="false">SUM(AL14:AL27)</f>
        <v>476000</v>
      </c>
      <c r="AM28" s="86" t="n">
        <f aca="false">SUM(AM14:AM27)</f>
        <v>441000</v>
      </c>
      <c r="AN28" s="86" t="n">
        <f aca="false">SUM(AN14:AN27)</f>
        <v>441000</v>
      </c>
      <c r="AO28" s="86" t="n">
        <f aca="false">SUM(AO14:AO27)</f>
        <v>441000</v>
      </c>
      <c r="AP28" s="86" t="n">
        <f aca="false">SUM(AP14:AP27)</f>
        <v>441000</v>
      </c>
      <c r="AQ28" s="86" t="n">
        <f aca="false">SUM(AQ14:AQ27)</f>
        <v>441000</v>
      </c>
      <c r="AR28" s="86" t="n">
        <f aca="false">SUM(AR14:AR27)</f>
        <v>441000</v>
      </c>
      <c r="AS28" s="86" t="n">
        <f aca="false">SUM(AS14:AS27)</f>
        <v>441000</v>
      </c>
      <c r="AT28" s="86" t="n">
        <f aca="false">SUM(AT14:AT27)</f>
        <v>441000</v>
      </c>
      <c r="AU28" s="86" t="n">
        <f aca="false">SUM(AU14:AU27)</f>
        <v>441000</v>
      </c>
      <c r="AV28" s="86" t="n">
        <f aca="false">SUM(AV14:AV27)</f>
        <v>441000</v>
      </c>
      <c r="AW28" s="86" t="n">
        <f aca="false">SUM(AW14:AW27)</f>
        <v>441000</v>
      </c>
      <c r="AX28" s="86" t="n">
        <f aca="false">SUM(AX14:AX27)</f>
        <v>441000</v>
      </c>
      <c r="AY28" s="86" t="n">
        <f aca="false">SUM(AY14:AY27)</f>
        <v>441000</v>
      </c>
      <c r="AZ28" s="86" t="n">
        <f aca="false">SUM(AZ14:AZ27)</f>
        <v>441000</v>
      </c>
      <c r="BA28" s="86" t="n">
        <f aca="false">SUM(BA14:BA27)</f>
        <v>441000</v>
      </c>
      <c r="BB28" s="86" t="n">
        <f aca="false">SUM(BB14:BB27)</f>
        <v>441000</v>
      </c>
      <c r="BC28" s="86" t="n">
        <f aca="false">SUM(BC14:BC27)</f>
        <v>441000</v>
      </c>
      <c r="BD28" s="86" t="n">
        <f aca="false">SUM(BD14:BD27)</f>
        <v>441000</v>
      </c>
      <c r="BE28" s="86" t="n">
        <f aca="false">SUM(BE14:BE27)</f>
        <v>441000</v>
      </c>
      <c r="BF28" s="86" t="n">
        <f aca="false">SUM(BF14:BF27)</f>
        <v>441000</v>
      </c>
      <c r="BG28" s="86" t="n">
        <f aca="false">SUM(BG14:BG27)</f>
        <v>441000</v>
      </c>
      <c r="BH28" s="86" t="n">
        <f aca="false">SUM(BH14:BH27)</f>
        <v>441000</v>
      </c>
      <c r="BI28" s="86" t="n">
        <f aca="false">SUM(BI14:BI27)</f>
        <v>441000</v>
      </c>
      <c r="BJ28" s="86" t="n">
        <f aca="false">SUM(BJ14:BJ27)</f>
        <v>441000</v>
      </c>
      <c r="BK28" s="86" t="n">
        <f aca="false">SUM(BK14:BK27)</f>
        <v>441000</v>
      </c>
      <c r="BL28" s="86" t="n">
        <f aca="false">SUM(BL14:BL27)</f>
        <v>441000</v>
      </c>
      <c r="BM28" s="86" t="n">
        <f aca="false">SUM(BM14:BM27)</f>
        <v>441000</v>
      </c>
      <c r="BN28" s="86" t="n">
        <f aca="false">SUM(BN14:BN27)</f>
        <v>441000</v>
      </c>
      <c r="BO28" s="86" t="n">
        <f aca="false">SUM(BO14:BO27)</f>
        <v>441000</v>
      </c>
      <c r="BP28" s="86" t="n">
        <f aca="false">SUM(BP14:BP27)</f>
        <v>441000</v>
      </c>
      <c r="BQ28" s="86" t="n">
        <f aca="false">SUM(BQ14:BQ27)</f>
        <v>441000</v>
      </c>
      <c r="BR28" s="86" t="n">
        <f aca="false">SUM(BR14:BR27)</f>
        <v>441000</v>
      </c>
      <c r="BS28" s="86" t="n">
        <f aca="false">SUM(BS14:BS27)</f>
        <v>441000</v>
      </c>
      <c r="BT28" s="86" t="n">
        <f aca="false">SUM(BT14:BT27)</f>
        <v>441000</v>
      </c>
      <c r="BU28" s="86" t="n">
        <f aca="false">SUM(BU14:BU27)</f>
        <v>441000</v>
      </c>
      <c r="BV28" s="86" t="n">
        <f aca="false">SUM(BV14:BV27)</f>
        <v>441000</v>
      </c>
      <c r="BW28" s="80"/>
      <c r="BX28" s="80"/>
      <c r="BY28" s="80"/>
      <c r="BZ28" s="80"/>
      <c r="CA28" s="80"/>
      <c r="CB28" s="80"/>
      <c r="CC28" s="80"/>
    </row>
    <row r="29" customFormat="false" ht="12.75" hidden="false" customHeight="false" outlineLevel="0" collapsed="false">
      <c r="A29" s="80"/>
      <c r="B29" s="80"/>
      <c r="C29" s="80"/>
      <c r="D29" s="80"/>
      <c r="E29" s="80"/>
      <c r="F29" s="80"/>
      <c r="G29" s="80"/>
      <c r="H29" s="86"/>
      <c r="I29" s="86"/>
      <c r="J29" s="85"/>
      <c r="K29" s="85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</row>
    <row r="30" customFormat="false" ht="12.75" hidden="false" customHeight="false" outlineLevel="0" collapsed="false">
      <c r="B30" s="106" t="s">
        <v>102</v>
      </c>
      <c r="C30" s="80"/>
      <c r="D30" s="80"/>
      <c r="E30" s="80"/>
      <c r="F30" s="80"/>
      <c r="G30" s="80"/>
      <c r="H30" s="86" t="n">
        <f aca="false">476000-H28</f>
        <v>0</v>
      </c>
      <c r="I30" s="86" t="n">
        <f aca="false">476000-I28</f>
        <v>0</v>
      </c>
      <c r="J30" s="85"/>
      <c r="K30" s="85"/>
      <c r="L30" s="86" t="n">
        <f aca="false">476000-L28</f>
        <v>0</v>
      </c>
      <c r="M30" s="86" t="n">
        <f aca="false">476000-M28</f>
        <v>0</v>
      </c>
      <c r="N30" s="86" t="n">
        <f aca="false">476000-N28</f>
        <v>15000</v>
      </c>
      <c r="O30" s="86" t="n">
        <f aca="false">476000-O28</f>
        <v>0</v>
      </c>
      <c r="P30" s="86" t="n">
        <f aca="false">476000-P28</f>
        <v>0</v>
      </c>
      <c r="Q30" s="86" t="n">
        <f aca="false">476000-Q28</f>
        <v>0</v>
      </c>
      <c r="R30" s="86" t="n">
        <f aca="false">476000-R28</f>
        <v>0</v>
      </c>
      <c r="S30" s="86" t="n">
        <f aca="false">476000-S28</f>
        <v>0</v>
      </c>
      <c r="T30" s="86" t="n">
        <f aca="false">476000-T28</f>
        <v>0</v>
      </c>
      <c r="U30" s="86" t="n">
        <f aca="false">476000-U28</f>
        <v>0</v>
      </c>
      <c r="V30" s="86" t="n">
        <f aca="false">476000-V28</f>
        <v>0</v>
      </c>
      <c r="W30" s="86" t="n">
        <f aca="false">476000-W28</f>
        <v>0</v>
      </c>
      <c r="X30" s="86" t="n">
        <f aca="false">476000-X28</f>
        <v>0</v>
      </c>
      <c r="Y30" s="86" t="n">
        <f aca="false">476000-Y28</f>
        <v>0</v>
      </c>
      <c r="Z30" s="86" t="n">
        <f aca="false">476000-Z28</f>
        <v>0</v>
      </c>
      <c r="AA30" s="86" t="n">
        <f aca="false">476000-AA28</f>
        <v>0</v>
      </c>
      <c r="AB30" s="86" t="n">
        <f aca="false">476000-AB28</f>
        <v>0</v>
      </c>
      <c r="AC30" s="86" t="n">
        <f aca="false">476000-AC28</f>
        <v>0</v>
      </c>
      <c r="AD30" s="86" t="n">
        <f aca="false">476000-AD28</f>
        <v>0</v>
      </c>
      <c r="AE30" s="86" t="n">
        <f aca="false">476000-AE28</f>
        <v>0</v>
      </c>
      <c r="AF30" s="86" t="n">
        <f aca="false">476000-AF28</f>
        <v>0</v>
      </c>
      <c r="AG30" s="86" t="n">
        <f aca="false">476000-AG28</f>
        <v>0</v>
      </c>
      <c r="AH30" s="86" t="n">
        <f aca="false">476000-AH28</f>
        <v>0</v>
      </c>
      <c r="AI30" s="86" t="n">
        <f aca="false">476000-AI28</f>
        <v>0</v>
      </c>
      <c r="AJ30" s="86" t="n">
        <f aca="false">476000-AJ28</f>
        <v>0</v>
      </c>
      <c r="AK30" s="86" t="n">
        <f aca="false">476000-AK28</f>
        <v>0</v>
      </c>
      <c r="AL30" s="86" t="n">
        <f aca="false">476000-AL28</f>
        <v>0</v>
      </c>
      <c r="AM30" s="86" t="n">
        <f aca="false">476000-AM28</f>
        <v>35000</v>
      </c>
      <c r="AN30" s="86" t="n">
        <f aca="false">476000-AN28</f>
        <v>35000</v>
      </c>
      <c r="AO30" s="86" t="n">
        <f aca="false">476000-AO28</f>
        <v>35000</v>
      </c>
      <c r="AP30" s="86" t="n">
        <f aca="false">476000-AP28</f>
        <v>35000</v>
      </c>
      <c r="AQ30" s="86" t="n">
        <f aca="false">476000-AQ28</f>
        <v>35000</v>
      </c>
      <c r="AR30" s="86" t="n">
        <f aca="false">476000-AR28</f>
        <v>35000</v>
      </c>
      <c r="AS30" s="86" t="n">
        <f aca="false">476000-AS28</f>
        <v>35000</v>
      </c>
      <c r="AT30" s="86" t="n">
        <f aca="false">476000-AT28</f>
        <v>35000</v>
      </c>
      <c r="AU30" s="86" t="n">
        <f aca="false">476000-AU28</f>
        <v>35000</v>
      </c>
      <c r="AV30" s="86" t="n">
        <f aca="false">476000-AV28</f>
        <v>35000</v>
      </c>
      <c r="AW30" s="86" t="n">
        <f aca="false">476000-AW28</f>
        <v>35000</v>
      </c>
      <c r="AX30" s="86" t="n">
        <f aca="false">476000-AX28</f>
        <v>35000</v>
      </c>
      <c r="AY30" s="86" t="n">
        <f aca="false">476000-AY28</f>
        <v>35000</v>
      </c>
      <c r="AZ30" s="86" t="n">
        <f aca="false">476000-AZ28</f>
        <v>35000</v>
      </c>
      <c r="BA30" s="86" t="n">
        <f aca="false">476000-BA28</f>
        <v>35000</v>
      </c>
      <c r="BB30" s="86" t="n">
        <f aca="false">476000-BB28</f>
        <v>35000</v>
      </c>
      <c r="BC30" s="86" t="n">
        <f aca="false">476000-BC28</f>
        <v>35000</v>
      </c>
      <c r="BD30" s="86" t="n">
        <f aca="false">476000-BD28</f>
        <v>35000</v>
      </c>
      <c r="BE30" s="86" t="n">
        <f aca="false">476000-BE28</f>
        <v>35000</v>
      </c>
      <c r="BF30" s="86" t="n">
        <f aca="false">476000-BF28</f>
        <v>35000</v>
      </c>
      <c r="BG30" s="86" t="n">
        <f aca="false">476000-BG28</f>
        <v>35000</v>
      </c>
      <c r="BH30" s="86" t="n">
        <f aca="false">476000-BH28</f>
        <v>35000</v>
      </c>
      <c r="BI30" s="86" t="n">
        <f aca="false">476000-BI28</f>
        <v>35000</v>
      </c>
      <c r="BJ30" s="86" t="n">
        <f aca="false">476000-BJ28</f>
        <v>35000</v>
      </c>
      <c r="BK30" s="86" t="n">
        <f aca="false">476000-BK28</f>
        <v>35000</v>
      </c>
      <c r="BL30" s="86" t="n">
        <f aca="false">476000-BL28</f>
        <v>35000</v>
      </c>
      <c r="BM30" s="86" t="n">
        <f aca="false">476000-BM28</f>
        <v>35000</v>
      </c>
      <c r="BN30" s="86" t="n">
        <f aca="false">476000-BN28</f>
        <v>35000</v>
      </c>
      <c r="BO30" s="86" t="n">
        <f aca="false">476000-BO28</f>
        <v>35000</v>
      </c>
      <c r="BP30" s="86" t="n">
        <f aca="false">476000-BP28</f>
        <v>35000</v>
      </c>
      <c r="BQ30" s="86" t="n">
        <f aca="false">476000-BQ28</f>
        <v>35000</v>
      </c>
      <c r="BR30" s="86" t="n">
        <f aca="false">476000-BR28</f>
        <v>35000</v>
      </c>
      <c r="BS30" s="86" t="n">
        <f aca="false">476000-BS28</f>
        <v>35000</v>
      </c>
      <c r="BT30" s="86" t="n">
        <f aca="false">476000-BT28</f>
        <v>35000</v>
      </c>
      <c r="BU30" s="86" t="n">
        <f aca="false">476000-BU28</f>
        <v>35000</v>
      </c>
      <c r="BV30" s="86" t="n">
        <f aca="false">476000-BV28</f>
        <v>35000</v>
      </c>
      <c r="BW30" s="80"/>
      <c r="BX30" s="80"/>
      <c r="BY30" s="80"/>
      <c r="BZ30" s="80"/>
      <c r="CA30" s="80"/>
      <c r="CB30" s="80"/>
      <c r="CC30" s="80"/>
    </row>
    <row r="31" customFormat="false" ht="12.75" hidden="false" customHeight="false" outlineLevel="0" collapsed="false">
      <c r="C31" s="80"/>
      <c r="D31" s="80"/>
      <c r="E31" s="80"/>
      <c r="F31" s="80"/>
      <c r="G31" s="80"/>
      <c r="H31" s="86"/>
      <c r="I31" s="86"/>
      <c r="J31" s="85"/>
      <c r="K31" s="85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0"/>
      <c r="BL31" s="80"/>
      <c r="BM31" s="80"/>
      <c r="BN31" s="80"/>
      <c r="BO31" s="80"/>
      <c r="BP31" s="80"/>
      <c r="BQ31" s="80"/>
      <c r="BR31" s="80"/>
      <c r="BS31" s="80"/>
      <c r="BT31" s="80"/>
      <c r="BU31" s="80"/>
      <c r="BV31" s="80"/>
      <c r="BW31" s="80"/>
      <c r="BX31" s="80"/>
      <c r="BY31" s="80"/>
      <c r="BZ31" s="80"/>
      <c r="CA31" s="80"/>
      <c r="CB31" s="80"/>
      <c r="CC31" s="80"/>
    </row>
    <row r="32" customFormat="false" ht="12.75" hidden="false" customHeight="false" outlineLevel="0" collapsed="false">
      <c r="B32" s="106" t="s">
        <v>103</v>
      </c>
      <c r="C32" s="80"/>
      <c r="D32" s="80"/>
      <c r="E32" s="80"/>
      <c r="F32" s="80"/>
      <c r="G32" s="80"/>
      <c r="H32" s="86" t="n">
        <v>0</v>
      </c>
      <c r="I32" s="86" t="n">
        <v>0</v>
      </c>
      <c r="J32" s="85"/>
      <c r="K32" s="85"/>
      <c r="L32" s="86" t="n">
        <v>0</v>
      </c>
      <c r="M32" s="86" t="n">
        <v>0</v>
      </c>
      <c r="N32" s="86" t="n">
        <v>0</v>
      </c>
      <c r="O32" s="86" t="n">
        <f aca="false">O21</f>
        <v>30000</v>
      </c>
      <c r="P32" s="86" t="n">
        <f aca="false">P21</f>
        <v>30000</v>
      </c>
      <c r="Q32" s="86" t="n">
        <f aca="false">Q21</f>
        <v>30000</v>
      </c>
      <c r="R32" s="86" t="n">
        <f aca="false">R21</f>
        <v>30000</v>
      </c>
      <c r="S32" s="86" t="n">
        <f aca="false">S21</f>
        <v>30000</v>
      </c>
      <c r="T32" s="86" t="n">
        <f aca="false">T21</f>
        <v>30000</v>
      </c>
      <c r="U32" s="86" t="n">
        <f aca="false">U21</f>
        <v>30000</v>
      </c>
      <c r="V32" s="86" t="n">
        <f aca="false">V21</f>
        <v>30000</v>
      </c>
      <c r="W32" s="86" t="n">
        <f aca="false">W21</f>
        <v>30000</v>
      </c>
      <c r="X32" s="86" t="n">
        <f aca="false">X21</f>
        <v>30000</v>
      </c>
      <c r="Y32" s="86" t="n">
        <f aca="false">Y21</f>
        <v>30000</v>
      </c>
      <c r="Z32" s="86" t="n">
        <f aca="false">Z21</f>
        <v>30000</v>
      </c>
      <c r="AA32" s="86" t="n">
        <f aca="false">AA21+AA22</f>
        <v>52000</v>
      </c>
      <c r="AB32" s="86" t="n">
        <f aca="false">AB21+AB22</f>
        <v>52000</v>
      </c>
      <c r="AC32" s="86" t="n">
        <f aca="false">AC21+AC22</f>
        <v>52000</v>
      </c>
      <c r="AD32" s="86" t="n">
        <f aca="false">AD21+AD22+AD18</f>
        <v>62000</v>
      </c>
      <c r="AE32" s="86" t="n">
        <f aca="false">AE21+AE22+AE18</f>
        <v>62000</v>
      </c>
      <c r="AF32" s="86" t="n">
        <f aca="false">AF21+AF22+AF18</f>
        <v>62000</v>
      </c>
      <c r="AG32" s="86" t="n">
        <f aca="false">AG21+AG22+AG18</f>
        <v>62000</v>
      </c>
      <c r="AH32" s="86" t="n">
        <f aca="false">AH21+AH22+AH18</f>
        <v>62000</v>
      </c>
      <c r="AI32" s="86" t="n">
        <f aca="false">AI21+AI22+AI18</f>
        <v>62000</v>
      </c>
      <c r="AJ32" s="86" t="n">
        <f aca="false">AJ21+AJ22+AJ18</f>
        <v>62000</v>
      </c>
      <c r="AK32" s="86" t="n">
        <f aca="false">AK21+AK22+AK18+AK19+AK20</f>
        <v>206000</v>
      </c>
      <c r="AL32" s="86" t="n">
        <f aca="false">AL21+AL22+AL18+AL19+AL20</f>
        <v>206000</v>
      </c>
      <c r="AM32" s="86" t="n">
        <f aca="false">AM21+AM22+AM18+AM19+AM20+AM25</f>
        <v>226000</v>
      </c>
      <c r="AN32" s="86" t="n">
        <f aca="false">AN21+AN22+AN18+AN19+AN20+AN25+AN14+AN15</f>
        <v>351000</v>
      </c>
      <c r="AO32" s="86" t="n">
        <f aca="false">AO21+AO22+AO18+AO19+AO20+AO25+AO14+AO15</f>
        <v>351000</v>
      </c>
      <c r="AP32" s="86" t="n">
        <f aca="false">AP21+AP22+AP18+AP19+AP20+AP25+AP14+AP15</f>
        <v>351000</v>
      </c>
      <c r="AQ32" s="86" t="n">
        <f aca="false">AQ21+AQ22+AQ18+AQ19+AQ20+AQ25+AQ14+AQ15</f>
        <v>351000</v>
      </c>
      <c r="AR32" s="86" t="n">
        <f aca="false">AR21+AR22+AR18+AR19+AR20+AR25+AR14+AR15</f>
        <v>351000</v>
      </c>
      <c r="AS32" s="86" t="n">
        <f aca="false">AS21+AS22+AS18+AS19+AS20+AS25+AS14+AS15</f>
        <v>351000</v>
      </c>
      <c r="AT32" s="86" t="n">
        <f aca="false">AT21+AT22+AT18+AT19+AT20+AT25+AT14+AT15</f>
        <v>351000</v>
      </c>
      <c r="AU32" s="86" t="n">
        <f aca="false">AU21+AU22+AU18+AU19+AU20+AU25+AU14+AU15</f>
        <v>351000</v>
      </c>
      <c r="AV32" s="86" t="n">
        <f aca="false">AV21+AV22+AV18+AV19+AV20+AV25+AV14+AV15</f>
        <v>351000</v>
      </c>
      <c r="AW32" s="86" t="n">
        <f aca="false">AW21+AW22+AW18+AW19+AW20+AW25+AW14+AW15</f>
        <v>351000</v>
      </c>
      <c r="AX32" s="86" t="n">
        <f aca="false">AX21+AX22+AX18+AX19+AX20+AX25+AX14+AX15</f>
        <v>351000</v>
      </c>
      <c r="AY32" s="86" t="n">
        <f aca="false">AY21+AY22+AY18+AY19+AY20+AY25+AY14+AY15</f>
        <v>351000</v>
      </c>
      <c r="AZ32" s="86" t="n">
        <f aca="false">AZ21+AZ22+AZ18+AZ19+AZ20+AZ25+AZ14+AZ15</f>
        <v>351000</v>
      </c>
      <c r="BA32" s="86" t="n">
        <f aca="false">BA21+BA22+BA18+BA19+BA20+BA25+BA14+BA15</f>
        <v>351000</v>
      </c>
      <c r="BB32" s="86" t="n">
        <f aca="false">BB21+BB22+BB18+BB19+BB20+BB25+BB14+BB15</f>
        <v>351000</v>
      </c>
      <c r="BC32" s="86" t="n">
        <f aca="false">BC21+BC22+BC18+BC19+BC20+BC25+BC14+BC15</f>
        <v>351000</v>
      </c>
      <c r="BD32" s="86" t="n">
        <f aca="false">BD21+BD22+BD18+BD19+BD20+BD25+BD14+BD15</f>
        <v>351000</v>
      </c>
      <c r="BE32" s="86" t="n">
        <f aca="false">BE21+BE22+BE18+BE19+BE20+BE25+BE14+BE15</f>
        <v>351000</v>
      </c>
      <c r="BF32" s="86" t="n">
        <f aca="false">BF21+BF22+BF18+BF19+BF20+BF25+BF14+BF15</f>
        <v>351000</v>
      </c>
      <c r="BG32" s="86" t="n">
        <f aca="false">BG21+BG22+BG18+BG19+BG20+BG25+BG14+BG15</f>
        <v>351000</v>
      </c>
      <c r="BH32" s="86" t="n">
        <f aca="false">BH21+BH22+BH18+BH19+BH20+BH25+BH14+BH15</f>
        <v>351000</v>
      </c>
      <c r="BI32" s="86" t="n">
        <f aca="false">BI21+BI22+BI18+BI19+BI20+BI25+BI14+BI15</f>
        <v>351000</v>
      </c>
      <c r="BJ32" s="86" t="n">
        <f aca="false">BJ21+BJ22+BJ18+BJ19+BJ20+BJ25+BJ14+BJ15</f>
        <v>351000</v>
      </c>
      <c r="BK32" s="86" t="n">
        <f aca="false">BK21+BK22+BK18+BK19+BK20+BK25+BK14+BK15</f>
        <v>351000</v>
      </c>
      <c r="BL32" s="86" t="n">
        <f aca="false">BL21+BL22+BL18+BL19+BL20+BL25+BL14+BL15+BL16</f>
        <v>381000</v>
      </c>
      <c r="BM32" s="86" t="n">
        <f aca="false">BM21+BM22+BM18+BM19+BM20+BM25+BM14+BM15+BM16</f>
        <v>381000</v>
      </c>
      <c r="BN32" s="86" t="n">
        <f aca="false">BN21+BN22+BN18+BN19+BN20+BN25+BN14+BN15+BN16</f>
        <v>381000</v>
      </c>
      <c r="BO32" s="86" t="n">
        <f aca="false">BO21+BO22+BO18+BO19+BO20+BO25+BO14+BO15+BO16</f>
        <v>381000</v>
      </c>
      <c r="BP32" s="86" t="n">
        <f aca="false">BP21+BP22+BP18+BP19+BP20+BP25+BP14+BP15+BP16</f>
        <v>381000</v>
      </c>
      <c r="BQ32" s="86" t="n">
        <f aca="false">BQ21+BQ22+BQ18+BQ19+BQ20+BQ25+BQ14+BQ15+BQ16</f>
        <v>381000</v>
      </c>
      <c r="BR32" s="86" t="n">
        <f aca="false">BR21+BR22+BR18+BR19+BR20+BR25+BR14+BR15+BR16</f>
        <v>381000</v>
      </c>
      <c r="BS32" s="86" t="n">
        <f aca="false">BS21+BS22+BS18+BS19+BS20+BS25+BS14+BS15+BS16</f>
        <v>381000</v>
      </c>
      <c r="BT32" s="86" t="n">
        <f aca="false">BT21+BT22+BT18+BT19+BT20+BT25+BT14+BT15+BT16</f>
        <v>381000</v>
      </c>
      <c r="BU32" s="86" t="n">
        <f aca="false">BU21+BU22+BU18+BU19+BU20+BU25+BU14+BU15+BU16</f>
        <v>381000</v>
      </c>
      <c r="BV32" s="86" t="n">
        <f aca="false">BV21+BV22+BV18+BV19+BV20+BV25+BV14+BV15+BV16</f>
        <v>381000</v>
      </c>
      <c r="BW32" s="80"/>
      <c r="BX32" s="80"/>
      <c r="BY32" s="80"/>
      <c r="BZ32" s="80"/>
      <c r="CA32" s="80"/>
      <c r="CB32" s="80"/>
      <c r="CC32" s="80"/>
    </row>
    <row r="33" customFormat="false" ht="12.75" hidden="false" customHeight="false" outlineLevel="0" collapsed="false">
      <c r="C33" s="80"/>
      <c r="D33" s="80"/>
      <c r="E33" s="80"/>
      <c r="F33" s="80"/>
      <c r="G33" s="80"/>
      <c r="H33" s="86"/>
      <c r="I33" s="86"/>
      <c r="J33" s="85"/>
      <c r="K33" s="85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0"/>
      <c r="BL33" s="80"/>
      <c r="BM33" s="80"/>
      <c r="BN33" s="80"/>
      <c r="BO33" s="80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80"/>
      <c r="CA33" s="80"/>
      <c r="CB33" s="80"/>
      <c r="CC33" s="80"/>
    </row>
    <row r="34" customFormat="false" ht="12.75" hidden="false" customHeight="false" outlineLevel="0" collapsed="false">
      <c r="B34" s="106" t="s">
        <v>104</v>
      </c>
      <c r="C34" s="80"/>
      <c r="D34" s="80"/>
      <c r="E34" s="80"/>
      <c r="F34" s="80"/>
      <c r="G34" s="80"/>
      <c r="H34" s="86" t="n">
        <f aca="false">SUM(H14:H27)</f>
        <v>476000</v>
      </c>
      <c r="I34" s="86" t="n">
        <f aca="false">SUM(I14:I27)</f>
        <v>476000</v>
      </c>
      <c r="J34" s="85"/>
      <c r="K34" s="85"/>
      <c r="L34" s="86" t="n">
        <f aca="false">SUM(L14:L27)</f>
        <v>476000</v>
      </c>
      <c r="M34" s="86" t="n">
        <f aca="false">SUM(M14:M27)</f>
        <v>476000</v>
      </c>
      <c r="N34" s="86" t="n">
        <f aca="false">SUM(N14:N27)</f>
        <v>461000</v>
      </c>
      <c r="O34" s="86" t="n">
        <f aca="false">SUM(O14:O27)-O21</f>
        <v>446000</v>
      </c>
      <c r="P34" s="86" t="n">
        <f aca="false">SUM(P14:P27)-P21</f>
        <v>446000</v>
      </c>
      <c r="Q34" s="86" t="n">
        <f aca="false">SUM(Q14:Q27)-Q21</f>
        <v>446000</v>
      </c>
      <c r="R34" s="86" t="n">
        <f aca="false">SUM(R14:R27)-R21</f>
        <v>446000</v>
      </c>
      <c r="S34" s="86" t="n">
        <f aca="false">SUM(S14:S27)-S21</f>
        <v>446000</v>
      </c>
      <c r="T34" s="86" t="n">
        <f aca="false">SUM(T14:T27)-T21</f>
        <v>446000</v>
      </c>
      <c r="U34" s="86" t="n">
        <f aca="false">SUM(U14:U27)-U21</f>
        <v>446000</v>
      </c>
      <c r="V34" s="86" t="n">
        <f aca="false">SUM(V14:V27)-V21</f>
        <v>446000</v>
      </c>
      <c r="W34" s="86" t="n">
        <f aca="false">SUM(W14:W27)-W21</f>
        <v>446000</v>
      </c>
      <c r="X34" s="86" t="n">
        <f aca="false">SUM(X14:X27)-X21</f>
        <v>446000</v>
      </c>
      <c r="Y34" s="86" t="n">
        <f aca="false">SUM(Y14:Y27)-Y21</f>
        <v>446000</v>
      </c>
      <c r="Z34" s="86" t="n">
        <f aca="false">SUM(Z14:Z27)-Z21</f>
        <v>446000</v>
      </c>
      <c r="AA34" s="86" t="n">
        <f aca="false">SUM(AA14:AA27)-(AA21+AA22)</f>
        <v>424000</v>
      </c>
      <c r="AB34" s="86" t="n">
        <f aca="false">SUM(AB14:AB27)-(AB21+AB22)</f>
        <v>424000</v>
      </c>
      <c r="AC34" s="86" t="n">
        <f aca="false">SUM(AC14:AC27)-(AC21+AC22)</f>
        <v>424000</v>
      </c>
      <c r="AD34" s="86" t="n">
        <f aca="false">SUM(AD14:AD27)-(AD21+AD22+AD18)</f>
        <v>414000</v>
      </c>
      <c r="AE34" s="86" t="n">
        <f aca="false">SUM(AE14:AE27)-(AE21+AE22+AE18)</f>
        <v>414000</v>
      </c>
      <c r="AF34" s="86" t="n">
        <f aca="false">SUM(AF14:AF27)-(AF21+AF22+AF18)</f>
        <v>414000</v>
      </c>
      <c r="AG34" s="86" t="n">
        <f aca="false">SUM(AG14:AG27)-(AG21+AG22+AG18)</f>
        <v>414000</v>
      </c>
      <c r="AH34" s="86" t="n">
        <f aca="false">SUM(AH14:AH27)-(AH21+AH22+AH18)</f>
        <v>414000</v>
      </c>
      <c r="AI34" s="86" t="n">
        <f aca="false">SUM(AI14:AI27)-(AI21+AI22+AI18)</f>
        <v>414000</v>
      </c>
      <c r="AJ34" s="86" t="n">
        <f aca="false">SUM(AJ14:AJ27)-(AJ21+AJ22+AJ18)</f>
        <v>414000</v>
      </c>
      <c r="AK34" s="86" t="n">
        <f aca="false">SUM(AK14:AK27)-(AK21+AK22+AK18+AK19+AK20)</f>
        <v>270000</v>
      </c>
      <c r="AL34" s="86" t="n">
        <f aca="false">SUM(AL14:AL27)-(AL21+AL22+AL18+AL19+AL20)</f>
        <v>270000</v>
      </c>
      <c r="AM34" s="86" t="n">
        <f aca="false">SUM(AM14:AM27)-(AM21+AM22+AM18+AM19+AM20+AM25)</f>
        <v>215000</v>
      </c>
      <c r="AN34" s="86" t="n">
        <f aca="false">AN28-AN32</f>
        <v>90000</v>
      </c>
      <c r="AO34" s="86" t="n">
        <f aca="false">AO28-AO32</f>
        <v>90000</v>
      </c>
      <c r="AP34" s="86" t="n">
        <f aca="false">AP28-AP32</f>
        <v>90000</v>
      </c>
      <c r="AQ34" s="86" t="n">
        <f aca="false">AQ28-AQ32</f>
        <v>90000</v>
      </c>
      <c r="AR34" s="86" t="n">
        <f aca="false">AR28-AR32</f>
        <v>90000</v>
      </c>
      <c r="AS34" s="82" t="n">
        <f aca="false">AS28-AS32</f>
        <v>90000</v>
      </c>
      <c r="AT34" s="82" t="n">
        <f aca="false">AT28-AT32</f>
        <v>90000</v>
      </c>
      <c r="AU34" s="82" t="n">
        <f aca="false">AU28-AU32</f>
        <v>90000</v>
      </c>
      <c r="AV34" s="82" t="n">
        <f aca="false">AV28-AV32</f>
        <v>90000</v>
      </c>
      <c r="AW34" s="82" t="n">
        <f aca="false">AW28-AW32</f>
        <v>90000</v>
      </c>
      <c r="AX34" s="82" t="n">
        <f aca="false">AX28-AX32</f>
        <v>90000</v>
      </c>
      <c r="AY34" s="86" t="n">
        <f aca="false">AY28-AY32</f>
        <v>90000</v>
      </c>
      <c r="AZ34" s="86" t="n">
        <f aca="false">AZ28-AZ32</f>
        <v>90000</v>
      </c>
      <c r="BA34" s="86" t="n">
        <f aca="false">BA28-BA32</f>
        <v>90000</v>
      </c>
      <c r="BB34" s="82" t="n">
        <f aca="false">BB28-BB32</f>
        <v>90000</v>
      </c>
      <c r="BC34" s="82" t="n">
        <f aca="false">BC28-BC32</f>
        <v>90000</v>
      </c>
      <c r="BD34" s="82" t="n">
        <f aca="false">BD28-BD32</f>
        <v>90000</v>
      </c>
      <c r="BE34" s="82" t="n">
        <f aca="false">BE28-BE32</f>
        <v>90000</v>
      </c>
      <c r="BF34" s="82" t="n">
        <f aca="false">BF28-BF32</f>
        <v>90000</v>
      </c>
      <c r="BG34" s="82" t="n">
        <f aca="false">BG28-BG32</f>
        <v>90000</v>
      </c>
      <c r="BH34" s="82" t="n">
        <f aca="false">BH28-BH32</f>
        <v>90000</v>
      </c>
      <c r="BI34" s="82" t="n">
        <f aca="false">BI28-BI32</f>
        <v>90000</v>
      </c>
      <c r="BJ34" s="82" t="n">
        <f aca="false">BJ28-BJ32</f>
        <v>90000</v>
      </c>
      <c r="BK34" s="82" t="n">
        <f aca="false">BK28-BK32</f>
        <v>90000</v>
      </c>
      <c r="BL34" s="82" t="n">
        <f aca="false">BL28-BL32</f>
        <v>60000</v>
      </c>
      <c r="BM34" s="82" t="n">
        <f aca="false">BM28-BM32</f>
        <v>60000</v>
      </c>
      <c r="BN34" s="82" t="n">
        <f aca="false">BN28-BN32</f>
        <v>60000</v>
      </c>
      <c r="BO34" s="82" t="n">
        <f aca="false">BO28-BO32</f>
        <v>60000</v>
      </c>
      <c r="BP34" s="82" t="n">
        <f aca="false">BP28-BP32</f>
        <v>60000</v>
      </c>
      <c r="BQ34" s="82" t="n">
        <f aca="false">BQ28-BQ32</f>
        <v>60000</v>
      </c>
      <c r="BR34" s="82" t="n">
        <f aca="false">BR28-BR32</f>
        <v>60000</v>
      </c>
      <c r="BS34" s="82" t="n">
        <f aca="false">BS28-BS32</f>
        <v>60000</v>
      </c>
      <c r="BT34" s="82" t="n">
        <f aca="false">BT28-BT32</f>
        <v>60000</v>
      </c>
      <c r="BU34" s="82" t="n">
        <f aca="false">BU28-BU32</f>
        <v>60000</v>
      </c>
      <c r="BV34" s="82" t="n">
        <f aca="false">BV28-BV32</f>
        <v>60000</v>
      </c>
    </row>
    <row r="35" customFormat="false" ht="12.75" hidden="false" customHeight="false" outlineLevel="0" collapsed="false">
      <c r="A35" s="107" t="s">
        <v>75</v>
      </c>
      <c r="B35" s="108"/>
      <c r="C35" s="108"/>
      <c r="D35" s="108"/>
      <c r="E35" s="109"/>
      <c r="F35" s="109"/>
      <c r="G35" s="108"/>
      <c r="H35" s="110"/>
      <c r="I35" s="110"/>
      <c r="J35" s="110"/>
      <c r="K35" s="111"/>
      <c r="L35" s="110"/>
      <c r="M35" s="112"/>
      <c r="N35" s="112"/>
      <c r="O35" s="113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 t="n">
        <f aca="false">AVERAGE(O34:Z34)</f>
        <v>446000</v>
      </c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 t="n">
        <f aca="false">AVERAGE(AA34:AL34)</f>
        <v>392500</v>
      </c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 t="n">
        <f aca="false">AVERAGE(AM34:AX34)</f>
        <v>100416.666666667</v>
      </c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4" t="n">
        <f aca="false">AVERAGE(AY34:BJ34)</f>
        <v>90000</v>
      </c>
      <c r="BK35" s="115"/>
      <c r="BL35" s="115"/>
      <c r="BM35" s="115"/>
      <c r="BN35" s="115"/>
      <c r="BO35" s="115"/>
      <c r="BP35" s="115"/>
      <c r="BQ35" s="115"/>
      <c r="BR35" s="115"/>
      <c r="BS35" s="115"/>
      <c r="BT35" s="115"/>
      <c r="BU35" s="115"/>
      <c r="BV35" s="112" t="n">
        <f aca="false">AVERAGE(BK34:BV34)</f>
        <v>62500</v>
      </c>
      <c r="BW35" s="115"/>
      <c r="BX35" s="115"/>
      <c r="BY35" s="115"/>
      <c r="BZ35" s="115"/>
      <c r="CA35" s="115"/>
      <c r="CB35" s="115"/>
      <c r="CC35" s="115"/>
      <c r="CD35" s="115"/>
      <c r="CE35" s="115"/>
      <c r="CF35" s="115"/>
      <c r="CG35" s="115"/>
      <c r="CH35" s="115"/>
      <c r="CI35" s="115"/>
      <c r="CJ35" s="115"/>
      <c r="CK35" s="115"/>
      <c r="CL35" s="115"/>
      <c r="CM35" s="115"/>
      <c r="CN35" s="115"/>
      <c r="CO35" s="115"/>
      <c r="CP35" s="115"/>
      <c r="CQ35" s="115"/>
      <c r="CR35" s="115"/>
      <c r="CS35" s="115"/>
      <c r="CT35" s="115"/>
      <c r="CU35" s="115"/>
      <c r="CV35" s="115"/>
      <c r="CW35" s="115"/>
      <c r="CX35" s="115"/>
      <c r="CY35" s="115"/>
      <c r="CZ35" s="115"/>
      <c r="DA35" s="115"/>
      <c r="DB35" s="115"/>
      <c r="DC35" s="115"/>
    </row>
    <row r="36" customFormat="false" ht="12.75" hidden="false" customHeight="false" outlineLevel="0" collapsed="false">
      <c r="A36" s="137" t="s">
        <v>105</v>
      </c>
      <c r="F36" s="80"/>
      <c r="G36" s="80"/>
      <c r="H36" s="86"/>
      <c r="I36" s="86"/>
      <c r="J36" s="80"/>
      <c r="K36" s="142" t="n">
        <v>2002</v>
      </c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2"/>
      <c r="AT36" s="82"/>
      <c r="AU36" s="82"/>
      <c r="AV36" s="82"/>
      <c r="AW36" s="82"/>
      <c r="AX36" s="82"/>
      <c r="AY36" s="86"/>
      <c r="AZ36" s="86"/>
      <c r="BA36" s="86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  <c r="BV36" s="82"/>
    </row>
    <row r="37" customFormat="false" ht="12.75" hidden="false" customHeight="false" outlineLevel="0" collapsed="false">
      <c r="F37" s="80"/>
      <c r="G37" s="80"/>
      <c r="H37" s="80"/>
      <c r="I37" s="80"/>
      <c r="J37" s="120" t="s">
        <v>10</v>
      </c>
      <c r="K37" s="143" t="s">
        <v>106</v>
      </c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Y37" s="80"/>
      <c r="AZ37" s="80"/>
      <c r="BA37" s="80"/>
    </row>
    <row r="38" customFormat="false" ht="12.75" hidden="false" customHeight="false" outlineLevel="0" collapsed="false">
      <c r="A38" s="92" t="s">
        <v>38</v>
      </c>
      <c r="B38" s="0" t="s">
        <v>14</v>
      </c>
      <c r="C38" s="92" t="s">
        <v>39</v>
      </c>
      <c r="D38" s="0" t="s">
        <v>40</v>
      </c>
      <c r="E38" s="0" t="s">
        <v>41</v>
      </c>
      <c r="F38" s="80" t="s">
        <v>42</v>
      </c>
      <c r="G38" s="121" t="s">
        <v>43</v>
      </c>
      <c r="H38" s="78" t="n">
        <v>37104</v>
      </c>
      <c r="I38" s="78" t="n">
        <v>37135</v>
      </c>
      <c r="J38" s="138" t="s">
        <v>44</v>
      </c>
      <c r="K38" s="74" t="s">
        <v>45</v>
      </c>
      <c r="L38" s="78" t="n">
        <v>37165</v>
      </c>
      <c r="M38" s="78" t="n">
        <v>37196</v>
      </c>
      <c r="N38" s="78" t="n">
        <v>37226</v>
      </c>
      <c r="O38" s="78" t="n">
        <v>37257</v>
      </c>
      <c r="P38" s="78" t="n">
        <v>37288</v>
      </c>
      <c r="Q38" s="78" t="n">
        <v>37316</v>
      </c>
      <c r="R38" s="78" t="n">
        <v>37347</v>
      </c>
      <c r="S38" s="78" t="n">
        <v>37377</v>
      </c>
      <c r="T38" s="78" t="n">
        <v>37408</v>
      </c>
      <c r="U38" s="78" t="n">
        <v>37438</v>
      </c>
      <c r="V38" s="78" t="n">
        <v>37469</v>
      </c>
      <c r="W38" s="78" t="n">
        <v>37500</v>
      </c>
      <c r="X38" s="78" t="n">
        <v>37530</v>
      </c>
      <c r="Y38" s="78" t="n">
        <v>37561</v>
      </c>
      <c r="Z38" s="78" t="n">
        <v>37591</v>
      </c>
      <c r="AA38" s="78" t="n">
        <v>37622</v>
      </c>
      <c r="AB38" s="78" t="n">
        <v>37653</v>
      </c>
      <c r="AC38" s="78" t="n">
        <v>37681</v>
      </c>
      <c r="AD38" s="78" t="n">
        <v>37712</v>
      </c>
      <c r="AE38" s="78" t="n">
        <v>37742</v>
      </c>
      <c r="AF38" s="78" t="n">
        <v>37773</v>
      </c>
      <c r="AG38" s="78" t="n">
        <v>37803</v>
      </c>
      <c r="AH38" s="78" t="n">
        <v>37834</v>
      </c>
      <c r="AI38" s="78" t="n">
        <v>37865</v>
      </c>
      <c r="AJ38" s="78" t="n">
        <v>37895</v>
      </c>
      <c r="AK38" s="78" t="n">
        <v>37926</v>
      </c>
      <c r="AL38" s="78" t="n">
        <v>37956</v>
      </c>
      <c r="AM38" s="78" t="n">
        <v>37987</v>
      </c>
      <c r="AN38" s="78" t="n">
        <v>38018</v>
      </c>
      <c r="AO38" s="78" t="n">
        <v>38047</v>
      </c>
      <c r="AP38" s="78" t="n">
        <v>38078</v>
      </c>
      <c r="AQ38" s="78" t="n">
        <v>38108</v>
      </c>
      <c r="AR38" s="78" t="n">
        <v>38139</v>
      </c>
      <c r="AS38" s="76" t="n">
        <v>38169</v>
      </c>
      <c r="AT38" s="76" t="n">
        <v>38200</v>
      </c>
      <c r="AU38" s="76" t="n">
        <v>38231</v>
      </c>
      <c r="AV38" s="76" t="n">
        <v>38261</v>
      </c>
      <c r="AW38" s="76" t="n">
        <v>38292</v>
      </c>
      <c r="AX38" s="76" t="n">
        <v>38322</v>
      </c>
      <c r="AY38" s="78" t="n">
        <v>38353</v>
      </c>
      <c r="AZ38" s="78" t="n">
        <v>38384</v>
      </c>
      <c r="BA38" s="78" t="n">
        <v>38412</v>
      </c>
      <c r="BB38" s="76" t="n">
        <v>38443</v>
      </c>
      <c r="BC38" s="76" t="n">
        <v>38473</v>
      </c>
      <c r="BD38" s="76" t="n">
        <v>38504</v>
      </c>
      <c r="BE38" s="76" t="n">
        <v>38534</v>
      </c>
      <c r="BF38" s="76" t="n">
        <v>38565</v>
      </c>
      <c r="BG38" s="76" t="n">
        <v>38596</v>
      </c>
      <c r="BH38" s="76" t="n">
        <v>38626</v>
      </c>
      <c r="BI38" s="76" t="n">
        <v>38657</v>
      </c>
      <c r="BJ38" s="76" t="n">
        <v>38687</v>
      </c>
      <c r="BK38" s="76" t="n">
        <v>38718</v>
      </c>
      <c r="BL38" s="76" t="n">
        <v>38749</v>
      </c>
      <c r="BM38" s="76" t="n">
        <v>38777</v>
      </c>
      <c r="BN38" s="76" t="n">
        <v>38808</v>
      </c>
      <c r="BO38" s="76" t="n">
        <v>38838</v>
      </c>
      <c r="BP38" s="76" t="n">
        <v>38869</v>
      </c>
      <c r="BQ38" s="76" t="n">
        <v>38899</v>
      </c>
      <c r="BR38" s="76" t="n">
        <v>38930</v>
      </c>
      <c r="BS38" s="76" t="n">
        <v>38961</v>
      </c>
      <c r="BT38" s="76" t="n">
        <v>38991</v>
      </c>
      <c r="BU38" s="76" t="n">
        <v>39022</v>
      </c>
      <c r="BV38" s="76" t="n">
        <v>39052</v>
      </c>
    </row>
    <row r="39" customFormat="false" ht="12.75" hidden="false" customHeight="false" outlineLevel="0" collapsed="false">
      <c r="A39" s="92"/>
      <c r="C39" s="92"/>
      <c r="F39" s="80"/>
      <c r="G39" s="121"/>
      <c r="H39" s="80"/>
      <c r="I39" s="80"/>
      <c r="J39" s="85"/>
      <c r="K39" s="85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Y39" s="80"/>
      <c r="AZ39" s="80"/>
      <c r="BA39" s="80"/>
    </row>
    <row r="40" customFormat="false" ht="12.75" hidden="false" customHeight="false" outlineLevel="0" collapsed="false">
      <c r="A40" s="80" t="n">
        <v>24669</v>
      </c>
      <c r="B40" s="80" t="s">
        <v>107</v>
      </c>
      <c r="C40" s="86" t="n">
        <v>12500</v>
      </c>
      <c r="D40" s="139" t="n">
        <v>35309</v>
      </c>
      <c r="E40" s="139" t="n">
        <v>38748</v>
      </c>
      <c r="F40" s="80" t="s">
        <v>47</v>
      </c>
      <c r="G40" s="140" t="n">
        <v>38383</v>
      </c>
      <c r="H40" s="86" t="n">
        <v>12500</v>
      </c>
      <c r="I40" s="86" t="n">
        <v>12500</v>
      </c>
      <c r="J40" s="85" t="n">
        <v>0.06</v>
      </c>
      <c r="K40" s="141" t="n">
        <f aca="false">ROUND((O40*31+P40*28+Q40*31+R40*30+S40*31+T40*30+U40*31+V40*31+W40*30+X40*31+Y40*30+Z40*31)*J40,0)</f>
        <v>273750</v>
      </c>
      <c r="L40" s="86" t="n">
        <v>12500</v>
      </c>
      <c r="M40" s="86" t="n">
        <v>12500</v>
      </c>
      <c r="N40" s="86" t="n">
        <v>12500</v>
      </c>
      <c r="O40" s="86" t="n">
        <v>12500</v>
      </c>
      <c r="P40" s="86" t="n">
        <v>12500</v>
      </c>
      <c r="Q40" s="86" t="n">
        <v>12500</v>
      </c>
      <c r="R40" s="86" t="n">
        <v>12500</v>
      </c>
      <c r="S40" s="86" t="n">
        <v>12500</v>
      </c>
      <c r="T40" s="86" t="n">
        <v>12500</v>
      </c>
      <c r="U40" s="86" t="n">
        <v>12500</v>
      </c>
      <c r="V40" s="86" t="n">
        <v>12500</v>
      </c>
      <c r="W40" s="86" t="n">
        <v>12500</v>
      </c>
      <c r="X40" s="86" t="n">
        <v>12500</v>
      </c>
      <c r="Y40" s="86" t="n">
        <v>12500</v>
      </c>
      <c r="Z40" s="86" t="n">
        <v>12500</v>
      </c>
      <c r="AA40" s="86" t="n">
        <v>12500</v>
      </c>
      <c r="AB40" s="86" t="n">
        <v>12500</v>
      </c>
      <c r="AC40" s="86" t="n">
        <v>12500</v>
      </c>
      <c r="AD40" s="86" t="n">
        <v>12500</v>
      </c>
      <c r="AE40" s="86" t="n">
        <v>12500</v>
      </c>
      <c r="AF40" s="86" t="n">
        <v>12500</v>
      </c>
      <c r="AG40" s="86" t="n">
        <v>12500</v>
      </c>
      <c r="AH40" s="86" t="n">
        <v>12500</v>
      </c>
      <c r="AI40" s="86" t="n">
        <v>12500</v>
      </c>
      <c r="AJ40" s="86" t="n">
        <v>12500</v>
      </c>
      <c r="AK40" s="86" t="n">
        <v>12500</v>
      </c>
      <c r="AL40" s="86" t="n">
        <v>12500</v>
      </c>
      <c r="AM40" s="86" t="n">
        <v>12500</v>
      </c>
      <c r="AN40" s="86" t="n">
        <v>12500</v>
      </c>
      <c r="AO40" s="86" t="n">
        <v>12500</v>
      </c>
      <c r="AP40" s="86" t="n">
        <v>12500</v>
      </c>
      <c r="AQ40" s="86" t="n">
        <v>12500</v>
      </c>
      <c r="AR40" s="86" t="n">
        <v>12500</v>
      </c>
      <c r="AS40" s="86" t="n">
        <v>12500</v>
      </c>
      <c r="AT40" s="86" t="n">
        <v>12500</v>
      </c>
      <c r="AU40" s="86" t="n">
        <v>12500</v>
      </c>
      <c r="AV40" s="86" t="n">
        <v>12500</v>
      </c>
      <c r="AW40" s="86" t="n">
        <v>12500</v>
      </c>
      <c r="AX40" s="86" t="n">
        <v>12500</v>
      </c>
      <c r="AY40" s="86" t="n">
        <v>12500</v>
      </c>
      <c r="AZ40" s="86" t="n">
        <v>12500</v>
      </c>
      <c r="BA40" s="86" t="n">
        <v>12500</v>
      </c>
      <c r="BB40" s="86" t="n">
        <v>12500</v>
      </c>
      <c r="BC40" s="86" t="n">
        <v>12500</v>
      </c>
      <c r="BD40" s="86" t="n">
        <v>12500</v>
      </c>
      <c r="BE40" s="86" t="n">
        <v>12500</v>
      </c>
      <c r="BF40" s="86" t="n">
        <v>12500</v>
      </c>
      <c r="BG40" s="86" t="n">
        <v>12500</v>
      </c>
      <c r="BH40" s="86" t="n">
        <v>12500</v>
      </c>
      <c r="BI40" s="86" t="n">
        <v>12500</v>
      </c>
      <c r="BJ40" s="86" t="n">
        <v>12500</v>
      </c>
      <c r="BK40" s="86" t="n">
        <v>12500</v>
      </c>
      <c r="BL40" s="88" t="n">
        <v>12500</v>
      </c>
      <c r="BM40" s="88" t="n">
        <v>12500</v>
      </c>
      <c r="BN40" s="88" t="n">
        <v>12500</v>
      </c>
      <c r="BO40" s="88" t="n">
        <v>12500</v>
      </c>
      <c r="BP40" s="88" t="n">
        <v>12500</v>
      </c>
      <c r="BQ40" s="88" t="n">
        <v>12500</v>
      </c>
      <c r="BR40" s="88" t="n">
        <v>12500</v>
      </c>
      <c r="BS40" s="88" t="n">
        <v>12500</v>
      </c>
      <c r="BT40" s="88" t="n">
        <v>12500</v>
      </c>
      <c r="BU40" s="88" t="n">
        <v>12500</v>
      </c>
      <c r="BV40" s="88" t="n">
        <v>12500</v>
      </c>
    </row>
    <row r="41" customFormat="false" ht="12.75" hidden="false" customHeight="false" outlineLevel="0" collapsed="false">
      <c r="A41" s="80" t="n">
        <v>27047</v>
      </c>
      <c r="B41" s="80" t="s">
        <v>108</v>
      </c>
      <c r="C41" s="86" t="n">
        <v>125000</v>
      </c>
      <c r="D41" s="139" t="n">
        <v>36557</v>
      </c>
      <c r="E41" s="139" t="n">
        <v>38717</v>
      </c>
      <c r="F41" s="80" t="s">
        <v>49</v>
      </c>
      <c r="G41" s="140"/>
      <c r="H41" s="86" t="n">
        <v>125000</v>
      </c>
      <c r="I41" s="86" t="n">
        <v>125000</v>
      </c>
      <c r="J41" s="85" t="n">
        <v>0.03</v>
      </c>
      <c r="K41" s="62" t="n">
        <f aca="false">ROUND((O41*31+P41*28+Q41*31+R41*30+S41*31+T41*30+U41*31+V41*31+W41*30+X41*31+Y41*30+Z41*31)*J41,0)</f>
        <v>1642500</v>
      </c>
      <c r="L41" s="86" t="n">
        <v>125000</v>
      </c>
      <c r="M41" s="86" t="n">
        <v>125000</v>
      </c>
      <c r="N41" s="86" t="n">
        <v>125000</v>
      </c>
      <c r="O41" s="87" t="n">
        <v>150000</v>
      </c>
      <c r="P41" s="87" t="n">
        <v>150000</v>
      </c>
      <c r="Q41" s="87" t="n">
        <v>150000</v>
      </c>
      <c r="R41" s="87" t="n">
        <v>150000</v>
      </c>
      <c r="S41" s="87" t="n">
        <v>150000</v>
      </c>
      <c r="T41" s="87" t="n">
        <v>150000</v>
      </c>
      <c r="U41" s="87" t="n">
        <v>150000</v>
      </c>
      <c r="V41" s="87" t="n">
        <v>150000</v>
      </c>
      <c r="W41" s="87" t="n">
        <v>150000</v>
      </c>
      <c r="X41" s="87" t="n">
        <v>150000</v>
      </c>
      <c r="Y41" s="87" t="n">
        <v>150000</v>
      </c>
      <c r="Z41" s="87" t="n">
        <v>150000</v>
      </c>
      <c r="AA41" s="87" t="n">
        <v>150000</v>
      </c>
      <c r="AB41" s="87" t="n">
        <v>150000</v>
      </c>
      <c r="AC41" s="87" t="n">
        <v>150000</v>
      </c>
      <c r="AD41" s="87" t="n">
        <v>150000</v>
      </c>
      <c r="AE41" s="87" t="n">
        <v>150000</v>
      </c>
      <c r="AF41" s="87" t="n">
        <v>150000</v>
      </c>
      <c r="AG41" s="87" t="n">
        <v>150000</v>
      </c>
      <c r="AH41" s="87" t="n">
        <v>150000</v>
      </c>
      <c r="AI41" s="87" t="n">
        <v>150000</v>
      </c>
      <c r="AJ41" s="87" t="n">
        <v>150000</v>
      </c>
      <c r="AK41" s="87" t="n">
        <v>150000</v>
      </c>
      <c r="AL41" s="87" t="n">
        <v>150000</v>
      </c>
      <c r="AM41" s="87" t="n">
        <v>150000</v>
      </c>
      <c r="AN41" s="87" t="n">
        <v>150000</v>
      </c>
      <c r="AO41" s="87" t="n">
        <v>150000</v>
      </c>
      <c r="AP41" s="87" t="n">
        <v>150000</v>
      </c>
      <c r="AQ41" s="87" t="n">
        <v>150000</v>
      </c>
      <c r="AR41" s="87" t="n">
        <v>150000</v>
      </c>
      <c r="AS41" s="87" t="n">
        <v>150000</v>
      </c>
      <c r="AT41" s="87" t="n">
        <v>150000</v>
      </c>
      <c r="AU41" s="87" t="n">
        <v>150000</v>
      </c>
      <c r="AV41" s="87" t="n">
        <v>150000</v>
      </c>
      <c r="AW41" s="87" t="n">
        <v>150000</v>
      </c>
      <c r="AX41" s="87" t="n">
        <v>150000</v>
      </c>
      <c r="AY41" s="87" t="n">
        <v>150000</v>
      </c>
      <c r="AZ41" s="87" t="n">
        <v>150000</v>
      </c>
      <c r="BA41" s="87" t="n">
        <v>150000</v>
      </c>
      <c r="BB41" s="87" t="n">
        <v>150000</v>
      </c>
      <c r="BC41" s="87" t="n">
        <v>150000</v>
      </c>
      <c r="BD41" s="87" t="n">
        <v>150000</v>
      </c>
      <c r="BE41" s="87" t="n">
        <v>150000</v>
      </c>
      <c r="BF41" s="87" t="n">
        <v>150000</v>
      </c>
      <c r="BG41" s="87" t="n">
        <v>150000</v>
      </c>
      <c r="BH41" s="87" t="n">
        <v>150000</v>
      </c>
      <c r="BI41" s="87" t="n">
        <v>150000</v>
      </c>
      <c r="BJ41" s="87" t="n">
        <v>150000</v>
      </c>
    </row>
    <row r="42" customFormat="false" ht="12.75" hidden="false" customHeight="false" outlineLevel="0" collapsed="false">
      <c r="A42" s="80" t="n">
        <v>27344</v>
      </c>
      <c r="B42" s="80" t="s">
        <v>109</v>
      </c>
      <c r="C42" s="86" t="n">
        <v>13500</v>
      </c>
      <c r="D42" s="139" t="n">
        <v>36892</v>
      </c>
      <c r="E42" s="139" t="n">
        <v>37621</v>
      </c>
      <c r="F42" s="80" t="s">
        <v>49</v>
      </c>
      <c r="G42" s="121"/>
      <c r="H42" s="86" t="n">
        <v>13500</v>
      </c>
      <c r="I42" s="86" t="n">
        <v>13500</v>
      </c>
      <c r="J42" s="85" t="n">
        <v>0.045</v>
      </c>
      <c r="K42" s="62" t="n">
        <f aca="false">ROUND((O42*31+P42*28+Q42*31+R42*30+S42*31+T42*30+U42*31+V42*31+W42*30+X42*31+Y42*30+Z42*31)*J42,0)</f>
        <v>221738</v>
      </c>
      <c r="L42" s="86" t="n">
        <v>13500</v>
      </c>
      <c r="M42" s="86" t="n">
        <v>13500</v>
      </c>
      <c r="N42" s="86" t="n">
        <v>13500</v>
      </c>
      <c r="O42" s="86" t="n">
        <v>13500</v>
      </c>
      <c r="P42" s="86" t="n">
        <v>13500</v>
      </c>
      <c r="Q42" s="86" t="n">
        <v>13500</v>
      </c>
      <c r="R42" s="86" t="n">
        <v>13500</v>
      </c>
      <c r="S42" s="86" t="n">
        <v>13500</v>
      </c>
      <c r="T42" s="86" t="n">
        <v>13500</v>
      </c>
      <c r="U42" s="86" t="n">
        <v>13500</v>
      </c>
      <c r="V42" s="86" t="n">
        <v>13500</v>
      </c>
      <c r="W42" s="86" t="n">
        <v>13500</v>
      </c>
      <c r="X42" s="86" t="n">
        <v>13500</v>
      </c>
      <c r="Y42" s="86" t="n">
        <v>13500</v>
      </c>
      <c r="Z42" s="86" t="n">
        <v>13500</v>
      </c>
    </row>
    <row r="43" customFormat="false" ht="12.75" hidden="false" customHeight="false" outlineLevel="0" collapsed="false">
      <c r="A43" s="80" t="n">
        <v>27371</v>
      </c>
      <c r="B43" s="80" t="s">
        <v>22</v>
      </c>
      <c r="C43" s="86" t="n">
        <v>21200</v>
      </c>
      <c r="D43" s="139" t="n">
        <v>36923</v>
      </c>
      <c r="E43" s="139" t="n">
        <v>37256</v>
      </c>
      <c r="F43" s="80" t="s">
        <v>49</v>
      </c>
      <c r="G43" s="121"/>
      <c r="H43" s="124" t="n">
        <v>21200</v>
      </c>
      <c r="I43" s="124" t="n">
        <v>21200</v>
      </c>
      <c r="J43" s="144" t="n">
        <v>0.045</v>
      </c>
      <c r="K43" s="145" t="n">
        <f aca="false">ROUND((O43*31+P43*28+Q43*31+R43*30+S43*31+T43*30+U43*31+V43*31+W43*30+X43*31+Y43*30+Z43*31)*J43,0)</f>
        <v>0</v>
      </c>
      <c r="L43" s="124" t="n">
        <v>21200</v>
      </c>
      <c r="M43" s="124" t="n">
        <v>21200</v>
      </c>
      <c r="N43" s="124" t="n">
        <v>21200</v>
      </c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  <c r="BI43" s="146"/>
      <c r="BJ43" s="146"/>
    </row>
    <row r="44" customFormat="false" ht="12.75" hidden="false" customHeight="false" outlineLevel="0" collapsed="false">
      <c r="H44" s="82" t="n">
        <f aca="false">SUM(H40:H43)</f>
        <v>172200</v>
      </c>
      <c r="I44" s="82" t="n">
        <f aca="false">SUM(I40:I43)</f>
        <v>172200</v>
      </c>
      <c r="J44" s="147"/>
      <c r="K44" s="62" t="n">
        <f aca="false">SUM(K40:K43)</f>
        <v>2137988</v>
      </c>
      <c r="L44" s="82" t="n">
        <f aca="false">SUM(L40:L43)</f>
        <v>172200</v>
      </c>
      <c r="M44" s="82" t="n">
        <f aca="false">SUM(M40:M43)</f>
        <v>172200</v>
      </c>
      <c r="N44" s="82" t="n">
        <f aca="false">SUM(N40:N43)</f>
        <v>172200</v>
      </c>
      <c r="O44" s="82" t="n">
        <f aca="false">SUM(O40:O43)</f>
        <v>176000</v>
      </c>
      <c r="P44" s="82" t="n">
        <f aca="false">SUM(P40:P43)</f>
        <v>176000</v>
      </c>
      <c r="Q44" s="82" t="n">
        <f aca="false">SUM(Q40:Q43)</f>
        <v>176000</v>
      </c>
      <c r="R44" s="82" t="n">
        <f aca="false">SUM(R40:R43)</f>
        <v>176000</v>
      </c>
      <c r="S44" s="82" t="n">
        <f aca="false">SUM(S40:S43)</f>
        <v>176000</v>
      </c>
      <c r="T44" s="82" t="n">
        <f aca="false">SUM(T40:T43)</f>
        <v>176000</v>
      </c>
      <c r="U44" s="82" t="n">
        <f aca="false">SUM(U40:U43)</f>
        <v>176000</v>
      </c>
      <c r="V44" s="82" t="n">
        <f aca="false">SUM(V40:V43)</f>
        <v>176000</v>
      </c>
      <c r="W44" s="82" t="n">
        <f aca="false">SUM(W40:W43)</f>
        <v>176000</v>
      </c>
      <c r="X44" s="82" t="n">
        <f aca="false">SUM(X40:X43)</f>
        <v>176000</v>
      </c>
      <c r="Y44" s="82" t="n">
        <f aca="false">SUM(Y40:Y43)</f>
        <v>176000</v>
      </c>
      <c r="Z44" s="82" t="n">
        <f aca="false">SUM(Z40:Z43)</f>
        <v>176000</v>
      </c>
      <c r="AA44" s="82" t="n">
        <f aca="false">SUM(AA40:AA43)</f>
        <v>162500</v>
      </c>
      <c r="AB44" s="82" t="n">
        <f aca="false">SUM(AB40:AB43)</f>
        <v>162500</v>
      </c>
      <c r="AC44" s="82" t="n">
        <f aca="false">SUM(AC40:AC43)</f>
        <v>162500</v>
      </c>
      <c r="AD44" s="82" t="n">
        <f aca="false">SUM(AD40:AD43)</f>
        <v>162500</v>
      </c>
      <c r="AE44" s="82" t="n">
        <f aca="false">SUM(AE40:AE43)</f>
        <v>162500</v>
      </c>
      <c r="AF44" s="82" t="n">
        <f aca="false">SUM(AF40:AF43)</f>
        <v>162500</v>
      </c>
      <c r="AG44" s="82" t="n">
        <f aca="false">SUM(AG40:AG43)</f>
        <v>162500</v>
      </c>
      <c r="AH44" s="82" t="n">
        <f aca="false">SUM(AH40:AH43)</f>
        <v>162500</v>
      </c>
      <c r="AI44" s="82" t="n">
        <f aca="false">SUM(AI40:AI43)</f>
        <v>162500</v>
      </c>
      <c r="AJ44" s="82" t="n">
        <f aca="false">SUM(AJ40:AJ43)</f>
        <v>162500</v>
      </c>
      <c r="AK44" s="82" t="n">
        <f aca="false">SUM(AK40:AK43)</f>
        <v>162500</v>
      </c>
      <c r="AL44" s="82" t="n">
        <f aca="false">SUM(AL40:AL43)</f>
        <v>162500</v>
      </c>
      <c r="AM44" s="82" t="n">
        <f aca="false">SUM(AM40:AM43)</f>
        <v>162500</v>
      </c>
      <c r="AN44" s="82" t="n">
        <f aca="false">SUM(AN40:AN43)</f>
        <v>162500</v>
      </c>
      <c r="AO44" s="82" t="n">
        <f aca="false">SUM(AO40:AO43)</f>
        <v>162500</v>
      </c>
      <c r="AP44" s="82" t="n">
        <f aca="false">SUM(AP40:AP43)</f>
        <v>162500</v>
      </c>
      <c r="AQ44" s="82" t="n">
        <f aca="false">SUM(AQ40:AQ43)</f>
        <v>162500</v>
      </c>
      <c r="AR44" s="82" t="n">
        <f aca="false">SUM(AR40:AR43)</f>
        <v>162500</v>
      </c>
      <c r="AS44" s="82" t="n">
        <f aca="false">SUM(AS40:AS43)</f>
        <v>162500</v>
      </c>
      <c r="AT44" s="82" t="n">
        <f aca="false">SUM(AT40:AT43)</f>
        <v>162500</v>
      </c>
      <c r="AU44" s="82" t="n">
        <f aca="false">SUM(AU40:AU43)</f>
        <v>162500</v>
      </c>
      <c r="AV44" s="82" t="n">
        <f aca="false">SUM(AV40:AV43)</f>
        <v>162500</v>
      </c>
      <c r="AW44" s="82" t="n">
        <f aca="false">SUM(AW40:AW43)</f>
        <v>162500</v>
      </c>
      <c r="AX44" s="82" t="n">
        <f aca="false">SUM(AX40:AX43)</f>
        <v>162500</v>
      </c>
      <c r="AY44" s="82" t="n">
        <f aca="false">SUM(AY40:AY43)</f>
        <v>162500</v>
      </c>
      <c r="AZ44" s="82" t="n">
        <f aca="false">SUM(AZ40:AZ43)</f>
        <v>162500</v>
      </c>
      <c r="BA44" s="82" t="n">
        <f aca="false">SUM(BA40:BA43)</f>
        <v>162500</v>
      </c>
      <c r="BB44" s="82" t="n">
        <f aca="false">SUM(BB40:BB43)</f>
        <v>162500</v>
      </c>
      <c r="BC44" s="82" t="n">
        <f aca="false">SUM(BC40:BC43)</f>
        <v>162500</v>
      </c>
      <c r="BD44" s="82" t="n">
        <f aca="false">SUM(BD40:BD43)</f>
        <v>162500</v>
      </c>
      <c r="BE44" s="82" t="n">
        <f aca="false">SUM(BE40:BE43)</f>
        <v>162500</v>
      </c>
      <c r="BF44" s="82" t="n">
        <f aca="false">SUM(BF40:BF43)</f>
        <v>162500</v>
      </c>
      <c r="BG44" s="82" t="n">
        <f aca="false">SUM(BG40:BG43)</f>
        <v>162500</v>
      </c>
      <c r="BH44" s="82" t="n">
        <f aca="false">SUM(BH40:BH43)</f>
        <v>162500</v>
      </c>
      <c r="BI44" s="82" t="n">
        <f aca="false">SUM(BI40:BI43)</f>
        <v>162500</v>
      </c>
      <c r="BJ44" s="82" t="n">
        <f aca="false">SUM(BJ40:BJ43)</f>
        <v>162500</v>
      </c>
      <c r="BK44" s="82" t="n">
        <f aca="false">SUM(BK40:BK43)</f>
        <v>12500</v>
      </c>
      <c r="BL44" s="82" t="n">
        <f aca="false">SUM(BL40:BL43)</f>
        <v>12500</v>
      </c>
      <c r="BM44" s="82" t="n">
        <f aca="false">SUM(BM40:BM43)</f>
        <v>12500</v>
      </c>
      <c r="BN44" s="82" t="n">
        <f aca="false">SUM(BN40:BN43)</f>
        <v>12500</v>
      </c>
      <c r="BO44" s="82" t="n">
        <f aca="false">SUM(BO40:BO43)</f>
        <v>12500</v>
      </c>
      <c r="BP44" s="82" t="n">
        <f aca="false">SUM(BP40:BP43)</f>
        <v>12500</v>
      </c>
      <c r="BQ44" s="82" t="n">
        <f aca="false">SUM(BQ40:BQ43)</f>
        <v>12500</v>
      </c>
      <c r="BR44" s="82" t="n">
        <f aca="false">SUM(BR40:BR43)</f>
        <v>12500</v>
      </c>
      <c r="BS44" s="82" t="n">
        <f aca="false">SUM(BS40:BS43)</f>
        <v>12500</v>
      </c>
      <c r="BT44" s="82" t="n">
        <f aca="false">SUM(BT40:BT43)</f>
        <v>12500</v>
      </c>
      <c r="BU44" s="82" t="n">
        <f aca="false">SUM(BU40:BU43)</f>
        <v>12500</v>
      </c>
      <c r="BV44" s="82" t="n">
        <f aca="false">SUM(BV40:BV43)</f>
        <v>12500</v>
      </c>
    </row>
    <row r="45" customFormat="false" ht="12.75" hidden="false" customHeight="false" outlineLevel="0" collapsed="false">
      <c r="H45" s="82"/>
      <c r="I45" s="82"/>
      <c r="J45" s="147"/>
      <c r="K45" s="6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BO45" s="82"/>
      <c r="BP45" s="82"/>
      <c r="BQ45" s="82"/>
      <c r="BR45" s="82"/>
      <c r="BS45" s="82"/>
      <c r="BT45" s="82"/>
      <c r="BU45" s="82"/>
      <c r="BV45" s="82"/>
    </row>
    <row r="46" customFormat="false" ht="12.75" hidden="false" customHeight="false" outlineLevel="0" collapsed="false">
      <c r="H46" s="82"/>
      <c r="I46" s="82"/>
      <c r="J46" s="147"/>
      <c r="K46" s="62" t="n">
        <f aca="false">+K28+K44</f>
        <v>10783561</v>
      </c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  <c r="BH46" s="82"/>
      <c r="BI46" s="82"/>
      <c r="BJ46" s="82"/>
      <c r="BK46" s="82"/>
      <c r="BL46" s="82"/>
      <c r="BM46" s="82"/>
      <c r="BN46" s="82"/>
      <c r="BO46" s="82"/>
      <c r="BP46" s="82"/>
      <c r="BQ46" s="82"/>
      <c r="BR46" s="82"/>
      <c r="BS46" s="82"/>
      <c r="BT46" s="82"/>
      <c r="BU46" s="82"/>
      <c r="BV46" s="82"/>
    </row>
    <row r="47" customFormat="false" ht="12.75" hidden="false" customHeight="false" outlineLevel="0" collapsed="false">
      <c r="H47" s="82"/>
      <c r="I47" s="82"/>
      <c r="J47" s="147"/>
      <c r="K47" s="6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82"/>
      <c r="BO47" s="82"/>
      <c r="BP47" s="82"/>
      <c r="BQ47" s="82"/>
      <c r="BR47" s="82"/>
      <c r="BS47" s="82"/>
      <c r="BT47" s="82"/>
      <c r="BU47" s="82"/>
      <c r="BV47" s="82"/>
    </row>
    <row r="48" customFormat="false" ht="12.75" hidden="false" customHeight="false" outlineLevel="0" collapsed="false">
      <c r="J48" s="147"/>
      <c r="K48" s="147"/>
    </row>
    <row r="49" customFormat="false" ht="12.75" hidden="false" customHeight="false" outlineLevel="0" collapsed="false">
      <c r="B49" s="106" t="s">
        <v>102</v>
      </c>
      <c r="C49" s="106"/>
      <c r="H49" s="82" t="n">
        <f aca="false">205000-H44</f>
        <v>32800</v>
      </c>
      <c r="I49" s="82" t="n">
        <f aca="false">205000-I44</f>
        <v>32800</v>
      </c>
      <c r="J49" s="147"/>
      <c r="K49" s="147"/>
      <c r="L49" s="82" t="n">
        <f aca="false">205000-L44</f>
        <v>32800</v>
      </c>
      <c r="M49" s="82" t="n">
        <f aca="false">205000-M44</f>
        <v>32800</v>
      </c>
      <c r="N49" s="82" t="n">
        <f aca="false">205000-N44</f>
        <v>32800</v>
      </c>
      <c r="O49" s="82" t="n">
        <f aca="false">205000-O44</f>
        <v>29000</v>
      </c>
      <c r="P49" s="82" t="n">
        <f aca="false">205000-P44</f>
        <v>29000</v>
      </c>
      <c r="Q49" s="82" t="n">
        <f aca="false">205000-Q44</f>
        <v>29000</v>
      </c>
      <c r="R49" s="82" t="n">
        <f aca="false">205000-R44</f>
        <v>29000</v>
      </c>
      <c r="S49" s="82" t="n">
        <f aca="false">205000-S44</f>
        <v>29000</v>
      </c>
      <c r="T49" s="82" t="n">
        <f aca="false">205000-T44</f>
        <v>29000</v>
      </c>
      <c r="U49" s="82" t="n">
        <f aca="false">205000-U44</f>
        <v>29000</v>
      </c>
      <c r="V49" s="82" t="n">
        <f aca="false">205000-V44</f>
        <v>29000</v>
      </c>
      <c r="W49" s="82" t="n">
        <f aca="false">205000-W44</f>
        <v>29000</v>
      </c>
      <c r="X49" s="82" t="n">
        <f aca="false">205000-X44</f>
        <v>29000</v>
      </c>
      <c r="Y49" s="82" t="n">
        <f aca="false">205000-Y44</f>
        <v>29000</v>
      </c>
      <c r="Z49" s="82" t="n">
        <f aca="false">205000-Z44</f>
        <v>29000</v>
      </c>
      <c r="AA49" s="82" t="n">
        <f aca="false">205000-AA44</f>
        <v>42500</v>
      </c>
      <c r="AB49" s="82" t="n">
        <f aca="false">205000-AB44</f>
        <v>42500</v>
      </c>
      <c r="AC49" s="82" t="n">
        <f aca="false">205000-AC44</f>
        <v>42500</v>
      </c>
      <c r="AD49" s="82" t="n">
        <f aca="false">205000-AD44</f>
        <v>42500</v>
      </c>
      <c r="AE49" s="82" t="n">
        <f aca="false">205000-AE44</f>
        <v>42500</v>
      </c>
      <c r="AF49" s="82" t="n">
        <f aca="false">205000-AF44</f>
        <v>42500</v>
      </c>
      <c r="AG49" s="82" t="n">
        <f aca="false">205000-AG44</f>
        <v>42500</v>
      </c>
      <c r="AH49" s="82" t="n">
        <f aca="false">205000-AH44</f>
        <v>42500</v>
      </c>
      <c r="AI49" s="82" t="n">
        <f aca="false">205000-AI44</f>
        <v>42500</v>
      </c>
      <c r="AJ49" s="82" t="n">
        <f aca="false">205000-AJ44</f>
        <v>42500</v>
      </c>
      <c r="AK49" s="82" t="n">
        <f aca="false">205000-AK44</f>
        <v>42500</v>
      </c>
      <c r="AL49" s="82" t="n">
        <f aca="false">205000-AL44</f>
        <v>42500</v>
      </c>
      <c r="AM49" s="82" t="n">
        <f aca="false">205000-AM44</f>
        <v>42500</v>
      </c>
      <c r="AN49" s="82" t="n">
        <f aca="false">205000-AN44</f>
        <v>42500</v>
      </c>
      <c r="AO49" s="82" t="n">
        <f aca="false">205000-AO44</f>
        <v>42500</v>
      </c>
      <c r="AP49" s="82" t="n">
        <f aca="false">205000-AP44</f>
        <v>42500</v>
      </c>
      <c r="AQ49" s="82" t="n">
        <f aca="false">205000-AQ44</f>
        <v>42500</v>
      </c>
      <c r="AR49" s="82" t="n">
        <f aca="false">205000-AR44</f>
        <v>42500</v>
      </c>
      <c r="AS49" s="82" t="n">
        <f aca="false">205000-AS44</f>
        <v>42500</v>
      </c>
      <c r="AT49" s="82" t="n">
        <f aca="false">205000-AT44</f>
        <v>42500</v>
      </c>
      <c r="AU49" s="82" t="n">
        <f aca="false">205000-AU44</f>
        <v>42500</v>
      </c>
      <c r="AV49" s="82" t="n">
        <f aca="false">205000-AV44</f>
        <v>42500</v>
      </c>
      <c r="AW49" s="82" t="n">
        <f aca="false">205000-AW44</f>
        <v>42500</v>
      </c>
      <c r="AX49" s="82" t="n">
        <f aca="false">205000-AX44</f>
        <v>42500</v>
      </c>
      <c r="AY49" s="82" t="n">
        <f aca="false">205000-AY44</f>
        <v>42500</v>
      </c>
      <c r="AZ49" s="82" t="n">
        <f aca="false">205000-AZ44</f>
        <v>42500</v>
      </c>
      <c r="BA49" s="82" t="n">
        <f aca="false">205000-BA44</f>
        <v>42500</v>
      </c>
      <c r="BB49" s="82" t="n">
        <f aca="false">205000-BB44</f>
        <v>42500</v>
      </c>
      <c r="BC49" s="82" t="n">
        <f aca="false">205000-BC44</f>
        <v>42500</v>
      </c>
      <c r="BD49" s="82" t="n">
        <f aca="false">205000-BD44</f>
        <v>42500</v>
      </c>
      <c r="BE49" s="82" t="n">
        <f aca="false">205000-BE44</f>
        <v>42500</v>
      </c>
      <c r="BF49" s="82" t="n">
        <f aca="false">205000-BF44</f>
        <v>42500</v>
      </c>
      <c r="BG49" s="82" t="n">
        <f aca="false">205000-BG44</f>
        <v>42500</v>
      </c>
      <c r="BH49" s="82" t="n">
        <f aca="false">205000-BH44</f>
        <v>42500</v>
      </c>
      <c r="BI49" s="82" t="n">
        <f aca="false">205000-BI44</f>
        <v>42500</v>
      </c>
      <c r="BJ49" s="82" t="n">
        <f aca="false">205000-BJ44</f>
        <v>42500</v>
      </c>
      <c r="BK49" s="82" t="n">
        <f aca="false">205000-BK44</f>
        <v>192500</v>
      </c>
      <c r="BL49" s="82" t="n">
        <f aca="false">205000-BL44</f>
        <v>192500</v>
      </c>
      <c r="BM49" s="82" t="n">
        <f aca="false">205000-BM44</f>
        <v>192500</v>
      </c>
      <c r="BN49" s="82" t="n">
        <f aca="false">205000-BN44</f>
        <v>192500</v>
      </c>
      <c r="BO49" s="82" t="n">
        <f aca="false">205000-BO44</f>
        <v>192500</v>
      </c>
      <c r="BP49" s="82" t="n">
        <f aca="false">205000-BP44</f>
        <v>192500</v>
      </c>
      <c r="BQ49" s="82" t="n">
        <f aca="false">205000-BQ44</f>
        <v>192500</v>
      </c>
      <c r="BR49" s="82" t="n">
        <f aca="false">205000-BR44</f>
        <v>192500</v>
      </c>
      <c r="BS49" s="82" t="n">
        <f aca="false">205000-BS44</f>
        <v>192500</v>
      </c>
      <c r="BT49" s="82" t="n">
        <f aca="false">205000-BT44</f>
        <v>192500</v>
      </c>
      <c r="BU49" s="82" t="n">
        <f aca="false">205000-BU44</f>
        <v>192500</v>
      </c>
      <c r="BV49" s="82" t="n">
        <f aca="false">205000-BV44</f>
        <v>192500</v>
      </c>
    </row>
    <row r="50" customFormat="false" ht="12.75" hidden="false" customHeight="false" outlineLevel="0" collapsed="false">
      <c r="J50" s="147"/>
      <c r="K50" s="147"/>
    </row>
    <row r="51" customFormat="false" ht="12.75" hidden="false" customHeight="false" outlineLevel="0" collapsed="false">
      <c r="B51" s="106" t="s">
        <v>103</v>
      </c>
      <c r="C51" s="106"/>
      <c r="H51" s="0" t="n">
        <v>0</v>
      </c>
      <c r="I51" s="0" t="n">
        <v>0</v>
      </c>
      <c r="J51" s="147"/>
      <c r="K51" s="147"/>
      <c r="L51" s="0" t="n">
        <v>0</v>
      </c>
      <c r="M51" s="0" t="n">
        <v>0</v>
      </c>
      <c r="N51" s="0" t="n">
        <v>0</v>
      </c>
      <c r="O51" s="0" t="n">
        <v>0</v>
      </c>
      <c r="P51" s="0" t="n">
        <v>0</v>
      </c>
      <c r="Q51" s="0" t="n">
        <v>0</v>
      </c>
      <c r="R51" s="0" t="n">
        <v>0</v>
      </c>
      <c r="S51" s="0" t="n">
        <v>0</v>
      </c>
      <c r="T51" s="0" t="n">
        <v>0</v>
      </c>
      <c r="U51" s="0" t="n">
        <v>0</v>
      </c>
      <c r="V51" s="0" t="n">
        <v>0</v>
      </c>
      <c r="W51" s="0" t="n">
        <v>0</v>
      </c>
      <c r="X51" s="0" t="n">
        <v>0</v>
      </c>
      <c r="Y51" s="0" t="n">
        <v>0</v>
      </c>
      <c r="Z51" s="0" t="n">
        <v>0</v>
      </c>
      <c r="AA51" s="0" t="n">
        <v>0</v>
      </c>
      <c r="AB51" s="0" t="n">
        <v>0</v>
      </c>
      <c r="AC51" s="0" t="n">
        <v>0</v>
      </c>
      <c r="AD51" s="0" t="n">
        <v>0</v>
      </c>
      <c r="AE51" s="0" t="n">
        <v>0</v>
      </c>
      <c r="AF51" s="0" t="n">
        <v>0</v>
      </c>
      <c r="AG51" s="0" t="n">
        <v>0</v>
      </c>
      <c r="AH51" s="0" t="n">
        <v>0</v>
      </c>
      <c r="AI51" s="0" t="n">
        <v>0</v>
      </c>
      <c r="AJ51" s="0" t="n">
        <v>0</v>
      </c>
      <c r="AK51" s="0" t="n">
        <v>0</v>
      </c>
      <c r="AL51" s="0" t="n">
        <v>0</v>
      </c>
      <c r="AM51" s="0" t="n">
        <v>0</v>
      </c>
      <c r="AN51" s="0" t="n">
        <v>0</v>
      </c>
      <c r="AO51" s="0" t="n">
        <v>0</v>
      </c>
      <c r="AP51" s="0" t="n">
        <v>0</v>
      </c>
      <c r="AQ51" s="0" t="n">
        <v>0</v>
      </c>
      <c r="AR51" s="0" t="n">
        <v>0</v>
      </c>
      <c r="AS51" s="0" t="n">
        <v>0</v>
      </c>
      <c r="AT51" s="0" t="n">
        <v>0</v>
      </c>
      <c r="AU51" s="0" t="n">
        <v>0</v>
      </c>
      <c r="AV51" s="0" t="n">
        <v>0</v>
      </c>
      <c r="AW51" s="0" t="n">
        <v>0</v>
      </c>
      <c r="AX51" s="0" t="n">
        <v>0</v>
      </c>
      <c r="AY51" s="0" t="n">
        <v>0</v>
      </c>
      <c r="AZ51" s="0" t="n">
        <v>0</v>
      </c>
      <c r="BA51" s="0" t="n">
        <v>0</v>
      </c>
      <c r="BB51" s="0" t="n">
        <v>0</v>
      </c>
      <c r="BC51" s="0" t="n">
        <v>0</v>
      </c>
      <c r="BD51" s="0" t="n">
        <v>0</v>
      </c>
      <c r="BE51" s="0" t="n">
        <v>0</v>
      </c>
      <c r="BF51" s="0" t="n">
        <v>0</v>
      </c>
      <c r="BG51" s="0" t="n">
        <v>0</v>
      </c>
      <c r="BH51" s="0" t="n">
        <v>0</v>
      </c>
      <c r="BI51" s="0" t="n">
        <v>0</v>
      </c>
      <c r="BJ51" s="0" t="n">
        <v>0</v>
      </c>
      <c r="BK51" s="0" t="n">
        <v>0</v>
      </c>
      <c r="BL51" s="82" t="n">
        <f aca="false">BL40</f>
        <v>12500</v>
      </c>
      <c r="BM51" s="82" t="n">
        <f aca="false">BM40</f>
        <v>12500</v>
      </c>
      <c r="BN51" s="82" t="n">
        <f aca="false">BN40</f>
        <v>12500</v>
      </c>
      <c r="BO51" s="82" t="n">
        <f aca="false">BO40</f>
        <v>12500</v>
      </c>
      <c r="BP51" s="82" t="n">
        <f aca="false">BP40</f>
        <v>12500</v>
      </c>
      <c r="BQ51" s="82" t="n">
        <f aca="false">BQ40</f>
        <v>12500</v>
      </c>
      <c r="BR51" s="82" t="n">
        <f aca="false">BR40</f>
        <v>12500</v>
      </c>
      <c r="BS51" s="82" t="n">
        <f aca="false">BS40</f>
        <v>12500</v>
      </c>
      <c r="BT51" s="82" t="n">
        <f aca="false">BT40</f>
        <v>12500</v>
      </c>
      <c r="BU51" s="82" t="n">
        <f aca="false">BU40</f>
        <v>12500</v>
      </c>
      <c r="BV51" s="82" t="n">
        <f aca="false">BV40</f>
        <v>12500</v>
      </c>
    </row>
    <row r="52" customFormat="false" ht="12.75" hidden="false" customHeight="false" outlineLevel="0" collapsed="false">
      <c r="J52" s="147"/>
      <c r="K52" s="147"/>
    </row>
    <row r="53" customFormat="false" ht="12.75" hidden="false" customHeight="false" outlineLevel="0" collapsed="false">
      <c r="B53" s="106" t="s">
        <v>104</v>
      </c>
      <c r="C53" s="106"/>
      <c r="H53" s="82" t="n">
        <f aca="false">H44-H51</f>
        <v>172200</v>
      </c>
      <c r="I53" s="82" t="n">
        <f aca="false">I44-I51</f>
        <v>172200</v>
      </c>
      <c r="J53" s="147"/>
      <c r="K53" s="147"/>
      <c r="L53" s="82" t="n">
        <f aca="false">L44-L51</f>
        <v>172200</v>
      </c>
      <c r="M53" s="82" t="n">
        <f aca="false">M44-M51</f>
        <v>172200</v>
      </c>
      <c r="N53" s="82" t="n">
        <f aca="false">N44-N51</f>
        <v>172200</v>
      </c>
      <c r="O53" s="82" t="n">
        <f aca="false">O44-O51</f>
        <v>176000</v>
      </c>
      <c r="P53" s="82" t="n">
        <f aca="false">P44-P51</f>
        <v>176000</v>
      </c>
      <c r="Q53" s="82" t="n">
        <f aca="false">Q44-Q51</f>
        <v>176000</v>
      </c>
      <c r="R53" s="82" t="n">
        <f aca="false">R44-R51</f>
        <v>176000</v>
      </c>
      <c r="S53" s="82" t="n">
        <f aca="false">S44-S51</f>
        <v>176000</v>
      </c>
      <c r="T53" s="82" t="n">
        <f aca="false">T44-T51</f>
        <v>176000</v>
      </c>
      <c r="U53" s="82" t="n">
        <f aca="false">U44-U51</f>
        <v>176000</v>
      </c>
      <c r="V53" s="82" t="n">
        <f aca="false">V44-V51</f>
        <v>176000</v>
      </c>
      <c r="W53" s="82" t="n">
        <f aca="false">W44-W51</f>
        <v>176000</v>
      </c>
      <c r="X53" s="82" t="n">
        <f aca="false">X44-X51</f>
        <v>176000</v>
      </c>
      <c r="Y53" s="82" t="n">
        <f aca="false">Y44-Y51</f>
        <v>176000</v>
      </c>
      <c r="Z53" s="82" t="n">
        <f aca="false">Z44-Z51</f>
        <v>176000</v>
      </c>
      <c r="AA53" s="82" t="n">
        <f aca="false">AA44-AA51</f>
        <v>162500</v>
      </c>
      <c r="AB53" s="82" t="n">
        <f aca="false">AB44-AB51</f>
        <v>162500</v>
      </c>
      <c r="AC53" s="82" t="n">
        <f aca="false">AC44-AC51</f>
        <v>162500</v>
      </c>
      <c r="AD53" s="82" t="n">
        <f aca="false">AD44-AD51</f>
        <v>162500</v>
      </c>
      <c r="AE53" s="82" t="n">
        <f aca="false">AE44-AE51</f>
        <v>162500</v>
      </c>
      <c r="AF53" s="82" t="n">
        <f aca="false">AF44-AF51</f>
        <v>162500</v>
      </c>
      <c r="AG53" s="82" t="n">
        <f aca="false">AG44-AG51</f>
        <v>162500</v>
      </c>
      <c r="AH53" s="82" t="n">
        <f aca="false">AH44-AH51</f>
        <v>162500</v>
      </c>
      <c r="AI53" s="82" t="n">
        <f aca="false">AI44-AI51</f>
        <v>162500</v>
      </c>
      <c r="AJ53" s="82" t="n">
        <f aca="false">AJ44-AJ51</f>
        <v>162500</v>
      </c>
      <c r="AK53" s="82" t="n">
        <f aca="false">AK44-AK51</f>
        <v>162500</v>
      </c>
      <c r="AL53" s="82" t="n">
        <f aca="false">AL44-AL51</f>
        <v>162500</v>
      </c>
      <c r="AM53" s="82" t="n">
        <f aca="false">AM44-AM51</f>
        <v>162500</v>
      </c>
      <c r="AN53" s="82" t="n">
        <f aca="false">AN44-AN51</f>
        <v>162500</v>
      </c>
      <c r="AO53" s="82" t="n">
        <f aca="false">AO44-AO51</f>
        <v>162500</v>
      </c>
      <c r="AP53" s="82" t="n">
        <f aca="false">AP44-AP51</f>
        <v>162500</v>
      </c>
      <c r="AQ53" s="82" t="n">
        <f aca="false">AQ44-AQ51</f>
        <v>162500</v>
      </c>
      <c r="AR53" s="82" t="n">
        <f aca="false">AR44-AR51</f>
        <v>162500</v>
      </c>
      <c r="AS53" s="82" t="n">
        <f aca="false">AS44-AS51</f>
        <v>162500</v>
      </c>
      <c r="AT53" s="82" t="n">
        <f aca="false">AT44-AT51</f>
        <v>162500</v>
      </c>
      <c r="AU53" s="82" t="n">
        <f aca="false">AU44-AU51</f>
        <v>162500</v>
      </c>
      <c r="AV53" s="82" t="n">
        <f aca="false">AV44-AV51</f>
        <v>162500</v>
      </c>
      <c r="AW53" s="82" t="n">
        <f aca="false">AW44-AW51</f>
        <v>162500</v>
      </c>
      <c r="AX53" s="82" t="n">
        <f aca="false">AX44-AX51</f>
        <v>162500</v>
      </c>
      <c r="AY53" s="82" t="n">
        <f aca="false">AY44-AY51</f>
        <v>162500</v>
      </c>
      <c r="AZ53" s="82" t="n">
        <f aca="false">AZ44-AZ51</f>
        <v>162500</v>
      </c>
      <c r="BA53" s="82" t="n">
        <f aca="false">BA44-BA51</f>
        <v>162500</v>
      </c>
      <c r="BB53" s="82" t="n">
        <f aca="false">BB44-BB51</f>
        <v>162500</v>
      </c>
      <c r="BC53" s="82" t="n">
        <f aca="false">BC44-BC51</f>
        <v>162500</v>
      </c>
      <c r="BD53" s="82" t="n">
        <f aca="false">BD44-BD51</f>
        <v>162500</v>
      </c>
      <c r="BE53" s="82" t="n">
        <f aca="false">BE44-BE51</f>
        <v>162500</v>
      </c>
      <c r="BF53" s="82" t="n">
        <f aca="false">BF44-BF51</f>
        <v>162500</v>
      </c>
      <c r="BG53" s="82" t="n">
        <f aca="false">BG44-BG51</f>
        <v>162500</v>
      </c>
      <c r="BH53" s="82" t="n">
        <f aca="false">BH44-BH51</f>
        <v>162500</v>
      </c>
      <c r="BI53" s="82" t="n">
        <f aca="false">BI44-BI51</f>
        <v>162500</v>
      </c>
      <c r="BJ53" s="82" t="n">
        <f aca="false">BJ44-BJ51</f>
        <v>162500</v>
      </c>
      <c r="BK53" s="82" t="n">
        <f aca="false">BK44-BK51</f>
        <v>12500</v>
      </c>
      <c r="BL53" s="82" t="n">
        <f aca="false">BL44-BL51</f>
        <v>0</v>
      </c>
      <c r="BM53" s="82" t="n">
        <f aca="false">BM44-BM51</f>
        <v>0</v>
      </c>
      <c r="BN53" s="82" t="n">
        <f aca="false">BN44-BN51</f>
        <v>0</v>
      </c>
      <c r="BO53" s="82" t="n">
        <f aca="false">BO44-BO51</f>
        <v>0</v>
      </c>
      <c r="BP53" s="82" t="n">
        <f aca="false">BP44-BP51</f>
        <v>0</v>
      </c>
      <c r="BQ53" s="82" t="n">
        <f aca="false">BQ44-BQ51</f>
        <v>0</v>
      </c>
      <c r="BR53" s="82" t="n">
        <f aca="false">BR44-BR51</f>
        <v>0</v>
      </c>
      <c r="BS53" s="82" t="n">
        <f aca="false">BS44-BS51</f>
        <v>0</v>
      </c>
      <c r="BT53" s="82" t="n">
        <f aca="false">BT44-BT51</f>
        <v>0</v>
      </c>
      <c r="BU53" s="82" t="n">
        <f aca="false">BU44-BU51</f>
        <v>0</v>
      </c>
      <c r="BV53" s="82" t="n">
        <f aca="false">BV44-BV51</f>
        <v>0</v>
      </c>
    </row>
    <row r="54" customFormat="false" ht="12.75" hidden="false" customHeight="false" outlineLevel="0" collapsed="false">
      <c r="A54" s="107" t="s">
        <v>75</v>
      </c>
      <c r="B54" s="108"/>
      <c r="C54" s="108"/>
      <c r="D54" s="108"/>
      <c r="E54" s="109"/>
      <c r="F54" s="109"/>
      <c r="G54" s="108"/>
      <c r="H54" s="110"/>
      <c r="I54" s="110"/>
      <c r="J54" s="110"/>
      <c r="K54" s="111"/>
      <c r="L54" s="110"/>
      <c r="M54" s="112"/>
      <c r="N54" s="112"/>
      <c r="O54" s="113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 t="n">
        <f aca="false">AVERAGE(O53:Z53)</f>
        <v>176000</v>
      </c>
      <c r="AA54" s="112"/>
      <c r="AB54" s="112"/>
      <c r="AC54" s="112"/>
      <c r="AD54" s="112"/>
      <c r="AE54" s="112"/>
      <c r="AF54" s="112"/>
      <c r="AG54" s="112"/>
      <c r="AH54" s="112"/>
      <c r="AI54" s="112"/>
      <c r="AJ54" s="112"/>
      <c r="AK54" s="112"/>
      <c r="AL54" s="112" t="n">
        <f aca="false">AVERAGE(AA53:AL53)</f>
        <v>162500</v>
      </c>
      <c r="AM54" s="112"/>
      <c r="AN54" s="112"/>
      <c r="AO54" s="112"/>
      <c r="AP54" s="112"/>
      <c r="AQ54" s="112"/>
      <c r="AR54" s="112"/>
      <c r="AS54" s="112"/>
      <c r="AT54" s="112"/>
      <c r="AU54" s="112"/>
      <c r="AV54" s="112"/>
      <c r="AW54" s="112"/>
      <c r="AX54" s="112" t="n">
        <f aca="false">AVERAGE(AM53:AX53)</f>
        <v>162500</v>
      </c>
      <c r="AY54" s="112"/>
      <c r="AZ54" s="112"/>
      <c r="BA54" s="112"/>
      <c r="BB54" s="112"/>
      <c r="BC54" s="112"/>
      <c r="BD54" s="112"/>
      <c r="BE54" s="112"/>
      <c r="BF54" s="112"/>
      <c r="BG54" s="112"/>
      <c r="BH54" s="112"/>
      <c r="BI54" s="112"/>
      <c r="BJ54" s="114" t="n">
        <f aca="false">AVERAGE(AY53:BJ53)</f>
        <v>162500</v>
      </c>
      <c r="BK54" s="115"/>
      <c r="BL54" s="115"/>
      <c r="BM54" s="115"/>
      <c r="BN54" s="115"/>
      <c r="BO54" s="115"/>
      <c r="BP54" s="115"/>
      <c r="BQ54" s="115"/>
      <c r="BR54" s="115"/>
      <c r="BS54" s="115"/>
      <c r="BT54" s="115"/>
      <c r="BU54" s="115"/>
      <c r="BV54" s="112" t="n">
        <f aca="false">AVERAGE(BK53:BV53)</f>
        <v>1041.66666666667</v>
      </c>
      <c r="BW54" s="115"/>
      <c r="BX54" s="115"/>
      <c r="BY54" s="115"/>
      <c r="BZ54" s="115"/>
      <c r="CA54" s="115"/>
      <c r="CB54" s="115"/>
      <c r="CC54" s="115"/>
      <c r="CD54" s="115"/>
      <c r="CE54" s="115"/>
      <c r="CF54" s="115"/>
      <c r="CG54" s="115"/>
      <c r="CH54" s="115"/>
      <c r="CI54" s="115"/>
      <c r="CJ54" s="115"/>
      <c r="CK54" s="115"/>
      <c r="CL54" s="115"/>
      <c r="CM54" s="115"/>
      <c r="CN54" s="115"/>
      <c r="CO54" s="115"/>
      <c r="CP54" s="115"/>
      <c r="CQ54" s="115"/>
      <c r="CR54" s="115"/>
      <c r="CS54" s="115"/>
      <c r="CT54" s="115"/>
      <c r="CU54" s="115"/>
      <c r="CV54" s="115"/>
      <c r="CW54" s="115"/>
      <c r="CX54" s="115"/>
      <c r="CY54" s="115"/>
      <c r="CZ54" s="115"/>
      <c r="DA54" s="115"/>
      <c r="DB54" s="115"/>
      <c r="DC54" s="115"/>
    </row>
    <row r="55" customFormat="false" ht="12.75" hidden="false" customHeight="false" outlineLevel="0" collapsed="false">
      <c r="J55" s="147"/>
      <c r="K55" s="147"/>
    </row>
    <row r="56" customFormat="false" ht="12.75" hidden="false" customHeight="false" outlineLevel="0" collapsed="false">
      <c r="J56" s="147"/>
      <c r="K56" s="147"/>
    </row>
    <row r="57" customFormat="false" ht="12.75" hidden="false" customHeight="false" outlineLevel="0" collapsed="false">
      <c r="J57" s="147"/>
      <c r="K57" s="147"/>
    </row>
    <row r="58" customFormat="false" ht="12.75" hidden="false" customHeight="false" outlineLevel="0" collapsed="false">
      <c r="J58" s="147"/>
      <c r="K58" s="147"/>
    </row>
    <row r="59" customFormat="false" ht="12.75" hidden="false" customHeight="false" outlineLevel="0" collapsed="false">
      <c r="J59" s="147"/>
      <c r="K59" s="147"/>
    </row>
    <row r="60" customFormat="false" ht="12.75" hidden="false" customHeight="false" outlineLevel="0" collapsed="false">
      <c r="J60" s="147"/>
      <c r="K60" s="147"/>
    </row>
    <row r="61" customFormat="false" ht="12.75" hidden="false" customHeight="false" outlineLevel="0" collapsed="false">
      <c r="J61" s="147"/>
      <c r="K61" s="147"/>
    </row>
    <row r="62" customFormat="false" ht="12.75" hidden="false" customHeight="false" outlineLevel="0" collapsed="false">
      <c r="J62" s="147"/>
      <c r="K62" s="147"/>
    </row>
    <row r="63" customFormat="false" ht="12.75" hidden="false" customHeight="false" outlineLevel="0" collapsed="false">
      <c r="J63" s="147"/>
      <c r="K63" s="147"/>
    </row>
    <row r="64" customFormat="false" ht="12.75" hidden="false" customHeight="false" outlineLevel="0" collapsed="false">
      <c r="J64" s="147"/>
      <c r="K64" s="147"/>
    </row>
    <row r="65" customFormat="false" ht="12.75" hidden="false" customHeight="false" outlineLevel="0" collapsed="false">
      <c r="J65" s="147"/>
      <c r="K65" s="147"/>
    </row>
    <row r="66" customFormat="false" ht="12.75" hidden="false" customHeight="false" outlineLevel="0" collapsed="false">
      <c r="J66" s="147"/>
      <c r="K66" s="147"/>
    </row>
    <row r="67" customFormat="false" ht="12.75" hidden="false" customHeight="false" outlineLevel="0" collapsed="false">
      <c r="J67" s="147"/>
      <c r="K67" s="147"/>
    </row>
    <row r="68" customFormat="false" ht="12.75" hidden="false" customHeight="false" outlineLevel="0" collapsed="false">
      <c r="J68" s="147"/>
      <c r="K68" s="147"/>
    </row>
    <row r="69" customFormat="false" ht="12.75" hidden="false" customHeight="false" outlineLevel="0" collapsed="false">
      <c r="J69" s="147"/>
      <c r="K69" s="147"/>
    </row>
    <row r="70" customFormat="false" ht="12.75" hidden="false" customHeight="false" outlineLevel="0" collapsed="false">
      <c r="J70" s="147"/>
      <c r="K70" s="147"/>
    </row>
    <row r="71" customFormat="false" ht="12.75" hidden="false" customHeight="false" outlineLevel="0" collapsed="false">
      <c r="J71" s="147"/>
      <c r="K71" s="147"/>
    </row>
    <row r="72" customFormat="false" ht="12.75" hidden="false" customHeight="false" outlineLevel="0" collapsed="false">
      <c r="J72" s="147"/>
      <c r="K72" s="147"/>
    </row>
    <row r="73" customFormat="false" ht="12.75" hidden="false" customHeight="false" outlineLevel="0" collapsed="false">
      <c r="J73" s="147"/>
      <c r="K73" s="147"/>
    </row>
    <row r="74" customFormat="false" ht="12.75" hidden="false" customHeight="false" outlineLevel="0" collapsed="false">
      <c r="J74" s="147"/>
      <c r="K74" s="147"/>
    </row>
    <row r="75" customFormat="false" ht="12.75" hidden="false" customHeight="false" outlineLevel="0" collapsed="false">
      <c r="J75" s="147"/>
      <c r="K75" s="147"/>
    </row>
    <row r="76" customFormat="false" ht="12.75" hidden="false" customHeight="false" outlineLevel="0" collapsed="false">
      <c r="J76" s="147"/>
      <c r="K76" s="147"/>
    </row>
    <row r="77" customFormat="false" ht="12.75" hidden="false" customHeight="false" outlineLevel="0" collapsed="false">
      <c r="J77" s="147"/>
      <c r="K77" s="147"/>
    </row>
    <row r="78" customFormat="false" ht="12.75" hidden="false" customHeight="false" outlineLevel="0" collapsed="false">
      <c r="J78" s="147"/>
      <c r="K78" s="147"/>
    </row>
    <row r="79" customFormat="false" ht="12.75" hidden="false" customHeight="false" outlineLevel="0" collapsed="false">
      <c r="J79" s="147"/>
      <c r="K79" s="147"/>
    </row>
    <row r="80" customFormat="false" ht="12.75" hidden="false" customHeight="false" outlineLevel="0" collapsed="false">
      <c r="J80" s="147"/>
      <c r="K80" s="147"/>
    </row>
    <row r="81" customFormat="false" ht="12.75" hidden="false" customHeight="false" outlineLevel="0" collapsed="false">
      <c r="J81" s="147"/>
      <c r="K81" s="147"/>
    </row>
    <row r="82" customFormat="false" ht="12.75" hidden="false" customHeight="false" outlineLevel="0" collapsed="false">
      <c r="J82" s="147"/>
      <c r="K82" s="147"/>
    </row>
    <row r="83" customFormat="false" ht="12.75" hidden="false" customHeight="false" outlineLevel="0" collapsed="false">
      <c r="J83" s="147"/>
      <c r="K83" s="147"/>
    </row>
    <row r="84" customFormat="false" ht="12.75" hidden="false" customHeight="false" outlineLevel="0" collapsed="false">
      <c r="J84" s="147"/>
      <c r="K84" s="147"/>
    </row>
    <row r="85" customFormat="false" ht="12.75" hidden="false" customHeight="false" outlineLevel="0" collapsed="false">
      <c r="J85" s="147"/>
      <c r="K85" s="147"/>
    </row>
    <row r="86" customFormat="false" ht="12.75" hidden="false" customHeight="false" outlineLevel="0" collapsed="false">
      <c r="J86" s="147"/>
      <c r="K86" s="147"/>
    </row>
    <row r="87" customFormat="false" ht="12.75" hidden="false" customHeight="false" outlineLevel="0" collapsed="false">
      <c r="J87" s="147"/>
      <c r="K87" s="147"/>
    </row>
    <row r="88" customFormat="false" ht="12.75" hidden="false" customHeight="false" outlineLevel="0" collapsed="false">
      <c r="J88" s="147"/>
      <c r="K88" s="147"/>
    </row>
    <row r="89" customFormat="false" ht="12.75" hidden="false" customHeight="false" outlineLevel="0" collapsed="false">
      <c r="J89" s="147"/>
      <c r="K89" s="147"/>
    </row>
    <row r="90" customFormat="false" ht="12.75" hidden="false" customHeight="false" outlineLevel="0" collapsed="false">
      <c r="J90" s="147"/>
      <c r="K90" s="147"/>
    </row>
    <row r="91" customFormat="false" ht="12.75" hidden="false" customHeight="false" outlineLevel="0" collapsed="false">
      <c r="J91" s="147"/>
      <c r="K91" s="147"/>
    </row>
    <row r="92" customFormat="false" ht="12.75" hidden="false" customHeight="false" outlineLevel="0" collapsed="false">
      <c r="J92" s="147"/>
      <c r="K92" s="147"/>
    </row>
    <row r="93" customFormat="false" ht="12.75" hidden="false" customHeight="false" outlineLevel="0" collapsed="false">
      <c r="J93" s="147"/>
      <c r="K93" s="147"/>
    </row>
    <row r="94" customFormat="false" ht="12.75" hidden="false" customHeight="false" outlineLevel="0" collapsed="false">
      <c r="J94" s="147"/>
      <c r="K94" s="147"/>
    </row>
    <row r="95" customFormat="false" ht="12.75" hidden="false" customHeight="false" outlineLevel="0" collapsed="false">
      <c r="J95" s="147"/>
      <c r="K95" s="147"/>
    </row>
    <row r="96" customFormat="false" ht="12.75" hidden="false" customHeight="false" outlineLevel="0" collapsed="false">
      <c r="J96" s="147"/>
      <c r="K96" s="147"/>
    </row>
    <row r="97" customFormat="false" ht="12.75" hidden="false" customHeight="false" outlineLevel="0" collapsed="false">
      <c r="J97" s="147"/>
      <c r="K97" s="147"/>
    </row>
    <row r="98" customFormat="false" ht="12.75" hidden="false" customHeight="false" outlineLevel="0" collapsed="false">
      <c r="J98" s="147"/>
      <c r="K98" s="147"/>
    </row>
    <row r="99" customFormat="false" ht="12.75" hidden="false" customHeight="false" outlineLevel="0" collapsed="false">
      <c r="J99" s="147"/>
      <c r="K99" s="147"/>
    </row>
    <row r="100" customFormat="false" ht="12.75" hidden="false" customHeight="false" outlineLevel="0" collapsed="false">
      <c r="J100" s="147"/>
      <c r="K100" s="147"/>
    </row>
    <row r="101" customFormat="false" ht="12.75" hidden="false" customHeight="false" outlineLevel="0" collapsed="false">
      <c r="J101" s="147"/>
      <c r="K101" s="147"/>
    </row>
    <row r="102" customFormat="false" ht="12.75" hidden="false" customHeight="false" outlineLevel="0" collapsed="false">
      <c r="J102" s="147"/>
      <c r="K102" s="147"/>
    </row>
    <row r="103" customFormat="false" ht="12.75" hidden="false" customHeight="false" outlineLevel="0" collapsed="false">
      <c r="J103" s="147"/>
      <c r="K103" s="147"/>
    </row>
    <row r="104" customFormat="false" ht="12.75" hidden="false" customHeight="false" outlineLevel="0" collapsed="false">
      <c r="J104" s="147"/>
      <c r="K104" s="147"/>
    </row>
    <row r="105" customFormat="false" ht="12.75" hidden="false" customHeight="false" outlineLevel="0" collapsed="false">
      <c r="J105" s="147"/>
      <c r="K105" s="147"/>
    </row>
    <row r="106" customFormat="false" ht="12.75" hidden="false" customHeight="false" outlineLevel="0" collapsed="false">
      <c r="J106" s="147"/>
      <c r="K106" s="147"/>
    </row>
    <row r="107" customFormat="false" ht="12.75" hidden="false" customHeight="false" outlineLevel="0" collapsed="false">
      <c r="J107" s="147"/>
      <c r="K107" s="147"/>
    </row>
    <row r="108" customFormat="false" ht="12.75" hidden="false" customHeight="false" outlineLevel="0" collapsed="false">
      <c r="J108" s="147"/>
      <c r="K108" s="147"/>
    </row>
    <row r="109" customFormat="false" ht="12.75" hidden="false" customHeight="false" outlineLevel="0" collapsed="false">
      <c r="J109" s="147"/>
      <c r="K109" s="147"/>
    </row>
    <row r="110" customFormat="false" ht="12.75" hidden="false" customHeight="false" outlineLevel="0" collapsed="false">
      <c r="J110" s="147"/>
      <c r="K110" s="147"/>
    </row>
    <row r="111" customFormat="false" ht="12.75" hidden="false" customHeight="false" outlineLevel="0" collapsed="false">
      <c r="J111" s="147"/>
      <c r="K111" s="147"/>
    </row>
    <row r="112" customFormat="false" ht="12.75" hidden="false" customHeight="false" outlineLevel="0" collapsed="false">
      <c r="J112" s="147"/>
      <c r="K112" s="147"/>
    </row>
    <row r="113" customFormat="false" ht="12.75" hidden="false" customHeight="false" outlineLevel="0" collapsed="false">
      <c r="J113" s="147"/>
      <c r="K113" s="147"/>
    </row>
    <row r="114" customFormat="false" ht="12.75" hidden="false" customHeight="false" outlineLevel="0" collapsed="false">
      <c r="J114" s="147"/>
      <c r="K114" s="147"/>
    </row>
    <row r="115" customFormat="false" ht="12.75" hidden="false" customHeight="false" outlineLevel="0" collapsed="false">
      <c r="J115" s="147"/>
      <c r="K115" s="147"/>
    </row>
    <row r="116" customFormat="false" ht="12.75" hidden="false" customHeight="false" outlineLevel="0" collapsed="false">
      <c r="J116" s="147"/>
      <c r="K116" s="147"/>
    </row>
    <row r="117" customFormat="false" ht="12.75" hidden="false" customHeight="false" outlineLevel="0" collapsed="false">
      <c r="J117" s="147"/>
      <c r="K117" s="147"/>
    </row>
    <row r="118" customFormat="false" ht="12.75" hidden="false" customHeight="false" outlineLevel="0" collapsed="false">
      <c r="J118" s="147"/>
      <c r="K118" s="147"/>
    </row>
    <row r="119" customFormat="false" ht="12.75" hidden="false" customHeight="false" outlineLevel="0" collapsed="false">
      <c r="J119" s="147"/>
      <c r="K119" s="147"/>
    </row>
    <row r="120" customFormat="false" ht="12.75" hidden="false" customHeight="false" outlineLevel="0" collapsed="false">
      <c r="J120" s="147"/>
      <c r="K120" s="147"/>
    </row>
    <row r="121" customFormat="false" ht="12.75" hidden="false" customHeight="false" outlineLevel="0" collapsed="false">
      <c r="J121" s="147"/>
      <c r="K121" s="147"/>
    </row>
    <row r="122" customFormat="false" ht="12.75" hidden="false" customHeight="false" outlineLevel="0" collapsed="false">
      <c r="J122" s="147"/>
      <c r="K122" s="147"/>
    </row>
    <row r="123" customFormat="false" ht="12.75" hidden="false" customHeight="false" outlineLevel="0" collapsed="false">
      <c r="J123" s="147"/>
      <c r="K123" s="147"/>
    </row>
    <row r="124" customFormat="false" ht="12.75" hidden="false" customHeight="false" outlineLevel="0" collapsed="false">
      <c r="J124" s="147"/>
      <c r="K124" s="147"/>
    </row>
    <row r="125" customFormat="false" ht="12.75" hidden="false" customHeight="false" outlineLevel="0" collapsed="false">
      <c r="J125" s="147"/>
      <c r="K125" s="147"/>
    </row>
    <row r="126" customFormat="false" ht="12.75" hidden="false" customHeight="false" outlineLevel="0" collapsed="false">
      <c r="J126" s="147"/>
      <c r="K126" s="147"/>
    </row>
    <row r="127" customFormat="false" ht="12.75" hidden="false" customHeight="false" outlineLevel="0" collapsed="false">
      <c r="J127" s="147"/>
      <c r="K127" s="147"/>
    </row>
    <row r="128" customFormat="false" ht="12.75" hidden="false" customHeight="false" outlineLevel="0" collapsed="false">
      <c r="J128" s="147"/>
      <c r="K128" s="147"/>
    </row>
    <row r="129" customFormat="false" ht="12.75" hidden="false" customHeight="false" outlineLevel="0" collapsed="false">
      <c r="J129" s="147"/>
      <c r="K129" s="147"/>
    </row>
    <row r="130" customFormat="false" ht="12.75" hidden="false" customHeight="false" outlineLevel="0" collapsed="false">
      <c r="J130" s="147"/>
      <c r="K130" s="147"/>
    </row>
    <row r="131" customFormat="false" ht="12.75" hidden="false" customHeight="false" outlineLevel="0" collapsed="false">
      <c r="J131" s="147"/>
      <c r="K131" s="147"/>
    </row>
    <row r="132" customFormat="false" ht="12.75" hidden="false" customHeight="false" outlineLevel="0" collapsed="false">
      <c r="J132" s="147"/>
      <c r="K132" s="147"/>
    </row>
    <row r="133" customFormat="false" ht="12.75" hidden="false" customHeight="false" outlineLevel="0" collapsed="false">
      <c r="J133" s="147"/>
      <c r="K133" s="147"/>
    </row>
    <row r="134" customFormat="false" ht="12.75" hidden="false" customHeight="false" outlineLevel="0" collapsed="false">
      <c r="J134" s="147"/>
      <c r="K134" s="147"/>
    </row>
    <row r="135" customFormat="false" ht="12.75" hidden="false" customHeight="false" outlineLevel="0" collapsed="false">
      <c r="J135" s="147"/>
      <c r="K135" s="147"/>
    </row>
    <row r="136" customFormat="false" ht="12.75" hidden="false" customHeight="false" outlineLevel="0" collapsed="false">
      <c r="J136" s="147"/>
      <c r="K136" s="147"/>
    </row>
    <row r="137" customFormat="false" ht="12.75" hidden="false" customHeight="false" outlineLevel="0" collapsed="false">
      <c r="J137" s="147"/>
      <c r="K137" s="147"/>
    </row>
    <row r="138" customFormat="false" ht="12.75" hidden="false" customHeight="false" outlineLevel="0" collapsed="false">
      <c r="J138" s="147"/>
      <c r="K138" s="147"/>
    </row>
    <row r="139" customFormat="false" ht="12.75" hidden="false" customHeight="false" outlineLevel="0" collapsed="false">
      <c r="J139" s="147"/>
      <c r="K139" s="147"/>
    </row>
    <row r="140" customFormat="false" ht="12.75" hidden="false" customHeight="false" outlineLevel="0" collapsed="false">
      <c r="J140" s="147"/>
      <c r="K140" s="147"/>
    </row>
    <row r="141" customFormat="false" ht="12.75" hidden="false" customHeight="false" outlineLevel="0" collapsed="false">
      <c r="J141" s="147"/>
      <c r="K141" s="147"/>
    </row>
    <row r="142" customFormat="false" ht="12.75" hidden="false" customHeight="false" outlineLevel="0" collapsed="false">
      <c r="J142" s="147"/>
      <c r="K142" s="147"/>
    </row>
    <row r="143" customFormat="false" ht="12.75" hidden="false" customHeight="false" outlineLevel="0" collapsed="false">
      <c r="J143" s="147"/>
      <c r="K143" s="147"/>
    </row>
    <row r="144" customFormat="false" ht="12.75" hidden="false" customHeight="false" outlineLevel="0" collapsed="false">
      <c r="J144" s="147"/>
      <c r="K144" s="147"/>
    </row>
    <row r="145" customFormat="false" ht="12.75" hidden="false" customHeight="false" outlineLevel="0" collapsed="false">
      <c r="J145" s="147"/>
      <c r="K145" s="147"/>
    </row>
    <row r="146" customFormat="false" ht="12.75" hidden="false" customHeight="false" outlineLevel="0" collapsed="false">
      <c r="J146" s="147"/>
      <c r="K146" s="147"/>
    </row>
    <row r="147" customFormat="false" ht="12.75" hidden="false" customHeight="false" outlineLevel="0" collapsed="false">
      <c r="J147" s="147"/>
      <c r="K147" s="147"/>
    </row>
    <row r="148" customFormat="false" ht="12.75" hidden="false" customHeight="false" outlineLevel="0" collapsed="false">
      <c r="J148" s="147"/>
      <c r="K148" s="147"/>
    </row>
    <row r="149" customFormat="false" ht="12.75" hidden="false" customHeight="false" outlineLevel="0" collapsed="false">
      <c r="J149" s="147"/>
      <c r="K149" s="147"/>
    </row>
    <row r="150" customFormat="false" ht="12.75" hidden="false" customHeight="false" outlineLevel="0" collapsed="false">
      <c r="J150" s="147"/>
      <c r="K150" s="147"/>
    </row>
    <row r="151" customFormat="false" ht="12.75" hidden="false" customHeight="false" outlineLevel="0" collapsed="false">
      <c r="J151" s="147"/>
      <c r="K151" s="147"/>
    </row>
    <row r="152" customFormat="false" ht="12.75" hidden="false" customHeight="false" outlineLevel="0" collapsed="false">
      <c r="J152" s="147"/>
      <c r="K152" s="147"/>
    </row>
    <row r="153" customFormat="false" ht="12.75" hidden="false" customHeight="false" outlineLevel="0" collapsed="false">
      <c r="J153" s="147"/>
      <c r="K153" s="147"/>
    </row>
    <row r="154" customFormat="false" ht="12.75" hidden="false" customHeight="false" outlineLevel="0" collapsed="false">
      <c r="J154" s="147"/>
      <c r="K154" s="147"/>
    </row>
    <row r="155" customFormat="false" ht="12.75" hidden="false" customHeight="false" outlineLevel="0" collapsed="false">
      <c r="J155" s="147"/>
      <c r="K155" s="147"/>
    </row>
    <row r="156" customFormat="false" ht="12.75" hidden="false" customHeight="false" outlineLevel="0" collapsed="false">
      <c r="J156" s="147"/>
      <c r="K156" s="147"/>
    </row>
    <row r="157" customFormat="false" ht="12.75" hidden="false" customHeight="false" outlineLevel="0" collapsed="false">
      <c r="J157" s="147"/>
      <c r="K157" s="147"/>
    </row>
    <row r="158" customFormat="false" ht="12.75" hidden="false" customHeight="false" outlineLevel="0" collapsed="false">
      <c r="J158" s="147"/>
      <c r="K158" s="147"/>
    </row>
    <row r="159" customFormat="false" ht="12.75" hidden="false" customHeight="false" outlineLevel="0" collapsed="false">
      <c r="J159" s="147"/>
      <c r="K159" s="147"/>
    </row>
    <row r="160" customFormat="false" ht="12.75" hidden="false" customHeight="false" outlineLevel="0" collapsed="false">
      <c r="J160" s="147"/>
      <c r="K160" s="147"/>
    </row>
    <row r="161" customFormat="false" ht="12.75" hidden="false" customHeight="false" outlineLevel="0" collapsed="false">
      <c r="J161" s="147"/>
      <c r="K161" s="147"/>
    </row>
    <row r="162" customFormat="false" ht="12.75" hidden="false" customHeight="false" outlineLevel="0" collapsed="false">
      <c r="J162" s="147"/>
      <c r="K162" s="147"/>
    </row>
    <row r="163" customFormat="false" ht="12.75" hidden="false" customHeight="false" outlineLevel="0" collapsed="false">
      <c r="J163" s="147"/>
      <c r="K163" s="147"/>
    </row>
    <row r="164" customFormat="false" ht="12.75" hidden="false" customHeight="false" outlineLevel="0" collapsed="false">
      <c r="J164" s="147"/>
      <c r="K164" s="147"/>
    </row>
    <row r="165" customFormat="false" ht="12.75" hidden="false" customHeight="false" outlineLevel="0" collapsed="false">
      <c r="J165" s="147"/>
      <c r="K165" s="147"/>
    </row>
    <row r="166" customFormat="false" ht="12.75" hidden="false" customHeight="false" outlineLevel="0" collapsed="false">
      <c r="J166" s="147"/>
      <c r="K166" s="147"/>
    </row>
    <row r="167" customFormat="false" ht="12.75" hidden="false" customHeight="false" outlineLevel="0" collapsed="false">
      <c r="J167" s="147"/>
      <c r="K167" s="147"/>
    </row>
    <row r="168" customFormat="false" ht="12.75" hidden="false" customHeight="false" outlineLevel="0" collapsed="false">
      <c r="J168" s="147"/>
      <c r="K168" s="147"/>
    </row>
    <row r="169" customFormat="false" ht="12.75" hidden="false" customHeight="false" outlineLevel="0" collapsed="false">
      <c r="J169" s="147"/>
      <c r="K169" s="147"/>
    </row>
    <row r="170" customFormat="false" ht="12.75" hidden="false" customHeight="false" outlineLevel="0" collapsed="false">
      <c r="J170" s="147"/>
      <c r="K170" s="147"/>
    </row>
    <row r="171" customFormat="false" ht="12.75" hidden="false" customHeight="false" outlineLevel="0" collapsed="false">
      <c r="J171" s="147"/>
      <c r="K171" s="147"/>
    </row>
    <row r="172" customFormat="false" ht="12.75" hidden="false" customHeight="false" outlineLevel="0" collapsed="false">
      <c r="J172" s="147"/>
      <c r="K172" s="147"/>
    </row>
    <row r="173" customFormat="false" ht="12.75" hidden="false" customHeight="false" outlineLevel="0" collapsed="false">
      <c r="J173" s="147"/>
      <c r="K173" s="147"/>
    </row>
    <row r="174" customFormat="false" ht="12.75" hidden="false" customHeight="false" outlineLevel="0" collapsed="false">
      <c r="J174" s="147"/>
      <c r="K174" s="147"/>
    </row>
    <row r="175" customFormat="false" ht="12.75" hidden="false" customHeight="false" outlineLevel="0" collapsed="false">
      <c r="J175" s="147"/>
      <c r="K175" s="147"/>
    </row>
    <row r="176" customFormat="false" ht="12.75" hidden="false" customHeight="false" outlineLevel="0" collapsed="false">
      <c r="J176" s="147"/>
      <c r="K176" s="147"/>
    </row>
    <row r="177" customFormat="false" ht="12.75" hidden="false" customHeight="false" outlineLevel="0" collapsed="false">
      <c r="J177" s="147"/>
      <c r="K177" s="147"/>
    </row>
    <row r="178" customFormat="false" ht="12.75" hidden="false" customHeight="false" outlineLevel="0" collapsed="false">
      <c r="J178" s="147"/>
      <c r="K178" s="147"/>
    </row>
    <row r="179" customFormat="false" ht="12.75" hidden="false" customHeight="false" outlineLevel="0" collapsed="false">
      <c r="J179" s="147"/>
      <c r="K179" s="147"/>
    </row>
    <row r="180" customFormat="false" ht="12.75" hidden="false" customHeight="false" outlineLevel="0" collapsed="false">
      <c r="J180" s="147"/>
      <c r="K180" s="147"/>
    </row>
    <row r="181" customFormat="false" ht="12.75" hidden="false" customHeight="false" outlineLevel="0" collapsed="false">
      <c r="J181" s="147"/>
      <c r="K181" s="147"/>
    </row>
    <row r="182" customFormat="false" ht="12.75" hidden="false" customHeight="false" outlineLevel="0" collapsed="false">
      <c r="J182" s="147"/>
      <c r="K182" s="147"/>
    </row>
    <row r="183" customFormat="false" ht="12.75" hidden="false" customHeight="false" outlineLevel="0" collapsed="false">
      <c r="J183" s="147"/>
      <c r="K183" s="147"/>
    </row>
    <row r="184" customFormat="false" ht="12.75" hidden="false" customHeight="false" outlineLevel="0" collapsed="false">
      <c r="J184" s="147"/>
      <c r="K184" s="147"/>
    </row>
    <row r="185" customFormat="false" ht="12.75" hidden="false" customHeight="false" outlineLevel="0" collapsed="false">
      <c r="J185" s="147"/>
      <c r="K185" s="147"/>
    </row>
    <row r="186" customFormat="false" ht="12.75" hidden="false" customHeight="false" outlineLevel="0" collapsed="false">
      <c r="J186" s="147"/>
      <c r="K186" s="147"/>
    </row>
    <row r="187" customFormat="false" ht="12.75" hidden="false" customHeight="false" outlineLevel="0" collapsed="false">
      <c r="J187" s="147"/>
      <c r="K187" s="147"/>
    </row>
    <row r="188" customFormat="false" ht="12.75" hidden="false" customHeight="false" outlineLevel="0" collapsed="false">
      <c r="J188" s="147"/>
      <c r="K188" s="147"/>
    </row>
    <row r="189" customFormat="false" ht="12.75" hidden="false" customHeight="false" outlineLevel="0" collapsed="false">
      <c r="J189" s="147"/>
      <c r="K189" s="147"/>
    </row>
    <row r="190" customFormat="false" ht="12.75" hidden="false" customHeight="false" outlineLevel="0" collapsed="false">
      <c r="J190" s="147"/>
      <c r="K190" s="147"/>
    </row>
    <row r="191" customFormat="false" ht="12.75" hidden="false" customHeight="false" outlineLevel="0" collapsed="false">
      <c r="J191" s="147"/>
      <c r="K191" s="147"/>
    </row>
    <row r="192" customFormat="false" ht="12.75" hidden="false" customHeight="false" outlineLevel="0" collapsed="false">
      <c r="J192" s="147"/>
      <c r="K192" s="147"/>
    </row>
    <row r="193" customFormat="false" ht="12.75" hidden="false" customHeight="false" outlineLevel="0" collapsed="false">
      <c r="J193" s="147"/>
      <c r="K193" s="147"/>
    </row>
    <row r="194" customFormat="false" ht="12.75" hidden="false" customHeight="false" outlineLevel="0" collapsed="false">
      <c r="J194" s="147"/>
      <c r="K194" s="147"/>
    </row>
    <row r="195" customFormat="false" ht="12.75" hidden="false" customHeight="false" outlineLevel="0" collapsed="false">
      <c r="J195" s="147"/>
      <c r="K195" s="147"/>
    </row>
    <row r="196" customFormat="false" ht="12.75" hidden="false" customHeight="false" outlineLevel="0" collapsed="false">
      <c r="J196" s="147"/>
      <c r="K196" s="147"/>
    </row>
    <row r="197" customFormat="false" ht="12.75" hidden="false" customHeight="false" outlineLevel="0" collapsed="false">
      <c r="J197" s="147"/>
      <c r="K197" s="147"/>
    </row>
    <row r="198" customFormat="false" ht="12.75" hidden="false" customHeight="false" outlineLevel="0" collapsed="false">
      <c r="J198" s="147"/>
      <c r="K198" s="147"/>
    </row>
    <row r="199" customFormat="false" ht="12.75" hidden="false" customHeight="false" outlineLevel="0" collapsed="false">
      <c r="J199" s="147"/>
      <c r="K199" s="147"/>
    </row>
    <row r="200" customFormat="false" ht="12.75" hidden="false" customHeight="false" outlineLevel="0" collapsed="false">
      <c r="J200" s="147"/>
      <c r="K200" s="147"/>
    </row>
    <row r="201" customFormat="false" ht="12.75" hidden="false" customHeight="false" outlineLevel="0" collapsed="false">
      <c r="J201" s="147"/>
      <c r="K201" s="147"/>
    </row>
    <row r="202" customFormat="false" ht="12.75" hidden="false" customHeight="false" outlineLevel="0" collapsed="false">
      <c r="J202" s="147"/>
      <c r="K202" s="147"/>
    </row>
    <row r="203" customFormat="false" ht="12.75" hidden="false" customHeight="false" outlineLevel="0" collapsed="false">
      <c r="J203" s="147"/>
      <c r="K203" s="147"/>
    </row>
    <row r="204" customFormat="false" ht="12.75" hidden="false" customHeight="false" outlineLevel="0" collapsed="false">
      <c r="J204" s="147"/>
      <c r="K204" s="147"/>
    </row>
    <row r="205" customFormat="false" ht="12.75" hidden="false" customHeight="false" outlineLevel="0" collapsed="false">
      <c r="J205" s="147"/>
      <c r="K205" s="147"/>
    </row>
    <row r="206" customFormat="false" ht="12.75" hidden="false" customHeight="false" outlineLevel="0" collapsed="false">
      <c r="J206" s="147"/>
      <c r="K206" s="147"/>
    </row>
    <row r="207" customFormat="false" ht="12.75" hidden="false" customHeight="false" outlineLevel="0" collapsed="false">
      <c r="J207" s="147"/>
      <c r="K207" s="147"/>
    </row>
    <row r="208" customFormat="false" ht="12.75" hidden="false" customHeight="false" outlineLevel="0" collapsed="false">
      <c r="J208" s="147"/>
      <c r="K208" s="147"/>
    </row>
    <row r="209" customFormat="false" ht="12.75" hidden="false" customHeight="false" outlineLevel="0" collapsed="false">
      <c r="J209" s="147"/>
      <c r="K209" s="147"/>
    </row>
    <row r="210" customFormat="false" ht="12.75" hidden="false" customHeight="false" outlineLevel="0" collapsed="false">
      <c r="J210" s="147"/>
      <c r="K210" s="147"/>
    </row>
    <row r="211" customFormat="false" ht="12.75" hidden="false" customHeight="false" outlineLevel="0" collapsed="false">
      <c r="J211" s="147"/>
      <c r="K211" s="147"/>
    </row>
    <row r="212" customFormat="false" ht="12.75" hidden="false" customHeight="false" outlineLevel="0" collapsed="false">
      <c r="J212" s="147"/>
      <c r="K212" s="147"/>
    </row>
    <row r="213" customFormat="false" ht="12.75" hidden="false" customHeight="false" outlineLevel="0" collapsed="false">
      <c r="J213" s="147"/>
      <c r="K213" s="147"/>
    </row>
    <row r="214" customFormat="false" ht="12.75" hidden="false" customHeight="false" outlineLevel="0" collapsed="false">
      <c r="J214" s="147"/>
      <c r="K214" s="147"/>
    </row>
    <row r="215" customFormat="false" ht="12.75" hidden="false" customHeight="false" outlineLevel="0" collapsed="false">
      <c r="J215" s="147"/>
      <c r="K215" s="147"/>
    </row>
    <row r="216" customFormat="false" ht="12.75" hidden="false" customHeight="false" outlineLevel="0" collapsed="false">
      <c r="J216" s="147"/>
      <c r="K216" s="147"/>
    </row>
    <row r="217" customFormat="false" ht="12.75" hidden="false" customHeight="false" outlineLevel="0" collapsed="false">
      <c r="J217" s="147"/>
      <c r="K217" s="147"/>
    </row>
    <row r="218" customFormat="false" ht="12.75" hidden="false" customHeight="false" outlineLevel="0" collapsed="false">
      <c r="J218" s="147"/>
      <c r="K218" s="147"/>
    </row>
    <row r="219" customFormat="false" ht="12.75" hidden="false" customHeight="false" outlineLevel="0" collapsed="false">
      <c r="J219" s="147"/>
      <c r="K219" s="147"/>
    </row>
    <row r="220" customFormat="false" ht="12.75" hidden="false" customHeight="false" outlineLevel="0" collapsed="false">
      <c r="J220" s="147"/>
      <c r="K220" s="147"/>
    </row>
    <row r="221" customFormat="false" ht="12.75" hidden="false" customHeight="false" outlineLevel="0" collapsed="false">
      <c r="J221" s="147"/>
      <c r="K221" s="147"/>
    </row>
    <row r="222" customFormat="false" ht="12.75" hidden="false" customHeight="false" outlineLevel="0" collapsed="false">
      <c r="J222" s="147"/>
      <c r="K222" s="147"/>
    </row>
    <row r="223" customFormat="false" ht="12.75" hidden="false" customHeight="false" outlineLevel="0" collapsed="false">
      <c r="J223" s="147"/>
      <c r="K223" s="147"/>
    </row>
    <row r="224" customFormat="false" ht="12.75" hidden="false" customHeight="false" outlineLevel="0" collapsed="false">
      <c r="J224" s="147"/>
      <c r="K224" s="147"/>
    </row>
    <row r="225" customFormat="false" ht="12.75" hidden="false" customHeight="false" outlineLevel="0" collapsed="false">
      <c r="J225" s="147"/>
      <c r="K225" s="147"/>
    </row>
    <row r="226" customFormat="false" ht="12.75" hidden="false" customHeight="false" outlineLevel="0" collapsed="false">
      <c r="J226" s="147"/>
      <c r="K226" s="14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R4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56"/>
    <col collapsed="false" customWidth="true" hidden="false" outlineLevel="0" max="2" min="2" style="0" width="21.99"/>
    <col collapsed="false" customWidth="true" hidden="false" outlineLevel="0" max="3" min="3" style="0" width="9.99"/>
    <col collapsed="false" customWidth="true" hidden="true" outlineLevel="0" max="4" min="4" style="0" width="10.71"/>
    <col collapsed="false" customWidth="true" hidden="false" outlineLevel="0" max="5" min="5" style="0" width="11.7"/>
    <col collapsed="false" customWidth="true" hidden="true" outlineLevel="0" max="7" min="7" style="0" width="10.71"/>
    <col collapsed="false" customWidth="true" hidden="false" outlineLevel="0" max="8" min="8" style="0" width="10.71"/>
    <col collapsed="false" customWidth="false" hidden="true" outlineLevel="0" max="10" min="9" style="0" width="9.06"/>
    <col collapsed="false" customWidth="true" hidden="false" outlineLevel="0" max="11" min="11" style="0" width="14.7"/>
    <col collapsed="false" customWidth="false" hidden="true" outlineLevel="0" max="122" min="61" style="0" width="9.06"/>
  </cols>
  <sheetData>
    <row r="1" customFormat="false" ht="12.75" hidden="false" customHeight="false" outlineLevel="0" collapsed="false">
      <c r="A1" s="3" t="str">
        <f aca="false">'[1]ROFR Criteria'!A1</f>
        <v>Updated 10/26/01</v>
      </c>
    </row>
    <row r="2" customFormat="false" ht="15" hidden="false" customHeight="false" outlineLevel="0" collapsed="false">
      <c r="A2" s="119"/>
    </row>
    <row r="3" customFormat="false" ht="15.75" hidden="false" customHeight="false" outlineLevel="0" collapsed="false">
      <c r="A3" s="2" t="s">
        <v>35</v>
      </c>
      <c r="B3" s="3"/>
      <c r="C3" s="3"/>
      <c r="D3" s="3"/>
      <c r="E3" s="3"/>
      <c r="F3" s="3"/>
      <c r="O3" s="66"/>
    </row>
    <row r="4" customFormat="false" ht="15" hidden="false" customHeight="false" outlineLevel="0" collapsed="false">
      <c r="A4" s="64" t="s">
        <v>110</v>
      </c>
      <c r="B4" s="3"/>
      <c r="C4" s="3"/>
      <c r="D4" s="3"/>
      <c r="E4" s="3"/>
      <c r="F4" s="3"/>
      <c r="O4" s="66"/>
    </row>
    <row r="5" customFormat="false" ht="15" hidden="false" customHeight="false" outlineLevel="0" collapsed="false">
      <c r="A5" s="65" t="s">
        <v>80</v>
      </c>
      <c r="O5" s="66"/>
    </row>
    <row r="6" customFormat="false" ht="12.75" hidden="false" customHeight="false" outlineLevel="0" collapsed="false">
      <c r="K6" s="68" t="n">
        <v>2002</v>
      </c>
      <c r="O6" s="66"/>
    </row>
    <row r="7" customFormat="false" ht="13.5" hidden="false" customHeight="false" outlineLevel="0" collapsed="false">
      <c r="H7" s="69" t="s">
        <v>10</v>
      </c>
      <c r="K7" s="148" t="s">
        <v>106</v>
      </c>
      <c r="O7" s="66"/>
    </row>
    <row r="8" customFormat="false" ht="13.5" hidden="false" customHeight="false" outlineLevel="0" collapsed="false">
      <c r="A8" s="92" t="s">
        <v>38</v>
      </c>
      <c r="B8" s="0" t="s">
        <v>14</v>
      </c>
      <c r="C8" s="92" t="s">
        <v>39</v>
      </c>
      <c r="D8" s="0" t="s">
        <v>40</v>
      </c>
      <c r="E8" s="0" t="s">
        <v>41</v>
      </c>
      <c r="F8" s="0" t="s">
        <v>42</v>
      </c>
      <c r="G8" s="71" t="s">
        <v>43</v>
      </c>
      <c r="H8" s="120" t="s">
        <v>81</v>
      </c>
      <c r="I8" s="76" t="n">
        <v>37104</v>
      </c>
      <c r="J8" s="76" t="n">
        <v>37135</v>
      </c>
      <c r="K8" s="74" t="s">
        <v>45</v>
      </c>
      <c r="L8" s="76" t="n">
        <v>37165</v>
      </c>
      <c r="M8" s="76" t="n">
        <v>37196</v>
      </c>
      <c r="N8" s="76" t="n">
        <v>37226</v>
      </c>
      <c r="O8" s="75" t="n">
        <v>37257</v>
      </c>
      <c r="P8" s="76" t="n">
        <v>37288</v>
      </c>
      <c r="Q8" s="76" t="n">
        <v>37316</v>
      </c>
      <c r="R8" s="76" t="n">
        <v>37347</v>
      </c>
      <c r="S8" s="76" t="n">
        <v>37377</v>
      </c>
      <c r="T8" s="76" t="n">
        <v>37408</v>
      </c>
      <c r="U8" s="76" t="n">
        <v>37438</v>
      </c>
      <c r="V8" s="76" t="n">
        <v>37469</v>
      </c>
      <c r="W8" s="76" t="n">
        <v>37500</v>
      </c>
      <c r="X8" s="76" t="n">
        <v>37530</v>
      </c>
      <c r="Y8" s="76" t="n">
        <v>37561</v>
      </c>
      <c r="Z8" s="76" t="n">
        <v>37591</v>
      </c>
      <c r="AA8" s="76" t="n">
        <v>37622</v>
      </c>
      <c r="AB8" s="76" t="n">
        <v>37653</v>
      </c>
      <c r="AC8" s="76" t="n">
        <v>37681</v>
      </c>
      <c r="AD8" s="76" t="n">
        <v>37712</v>
      </c>
      <c r="AE8" s="76" t="n">
        <v>37742</v>
      </c>
      <c r="AF8" s="76" t="n">
        <v>37773</v>
      </c>
      <c r="AG8" s="76" t="n">
        <v>37803</v>
      </c>
      <c r="AH8" s="76" t="n">
        <v>37834</v>
      </c>
      <c r="AI8" s="76" t="n">
        <v>37865</v>
      </c>
      <c r="AJ8" s="76" t="n">
        <v>37895</v>
      </c>
      <c r="AK8" s="76" t="n">
        <v>37926</v>
      </c>
      <c r="AL8" s="76" t="n">
        <v>37956</v>
      </c>
      <c r="AM8" s="76" t="n">
        <v>37987</v>
      </c>
      <c r="AN8" s="76" t="n">
        <v>38018</v>
      </c>
      <c r="AO8" s="76" t="n">
        <v>38047</v>
      </c>
      <c r="AP8" s="76" t="n">
        <v>38078</v>
      </c>
      <c r="AQ8" s="76" t="n">
        <v>38108</v>
      </c>
      <c r="AR8" s="76" t="n">
        <v>38139</v>
      </c>
      <c r="AS8" s="76" t="n">
        <v>38169</v>
      </c>
      <c r="AT8" s="76" t="n">
        <v>38200</v>
      </c>
      <c r="AU8" s="76" t="n">
        <v>38231</v>
      </c>
      <c r="AV8" s="76" t="n">
        <v>38261</v>
      </c>
      <c r="AW8" s="76" t="n">
        <v>38292</v>
      </c>
      <c r="AX8" s="76" t="n">
        <v>38322</v>
      </c>
      <c r="AY8" s="76" t="n">
        <v>38353</v>
      </c>
      <c r="AZ8" s="76" t="n">
        <v>38384</v>
      </c>
      <c r="BA8" s="76" t="n">
        <v>38412</v>
      </c>
      <c r="BB8" s="76" t="n">
        <v>38443</v>
      </c>
      <c r="BC8" s="76" t="n">
        <v>38473</v>
      </c>
      <c r="BD8" s="76" t="n">
        <v>38504</v>
      </c>
      <c r="BE8" s="76" t="n">
        <v>38534</v>
      </c>
      <c r="BF8" s="76" t="n">
        <v>38565</v>
      </c>
      <c r="BG8" s="76" t="n">
        <v>38596</v>
      </c>
      <c r="BH8" s="76" t="n">
        <v>38626</v>
      </c>
      <c r="BI8" s="76" t="n">
        <v>38657</v>
      </c>
      <c r="BJ8" s="76" t="n">
        <v>38687</v>
      </c>
      <c r="BK8" s="76" t="n">
        <v>38718</v>
      </c>
      <c r="BL8" s="76" t="n">
        <v>38749</v>
      </c>
      <c r="BM8" s="76" t="n">
        <v>38777</v>
      </c>
      <c r="BN8" s="76" t="n">
        <v>38808</v>
      </c>
      <c r="BO8" s="76" t="n">
        <v>38838</v>
      </c>
      <c r="BP8" s="76" t="n">
        <v>38869</v>
      </c>
      <c r="BQ8" s="76" t="n">
        <v>38899</v>
      </c>
      <c r="BR8" s="76" t="n">
        <v>38930</v>
      </c>
      <c r="BS8" s="76" t="n">
        <v>38961</v>
      </c>
      <c r="BT8" s="76" t="n">
        <v>38991</v>
      </c>
      <c r="BU8" s="76" t="n">
        <v>39022</v>
      </c>
      <c r="BV8" s="76" t="n">
        <v>39052</v>
      </c>
    </row>
    <row r="9" customFormat="false" ht="12.75" hidden="false" customHeight="false" outlineLevel="0" collapsed="false">
      <c r="A9" s="92"/>
      <c r="C9" s="92"/>
      <c r="G9" s="121"/>
      <c r="H9" s="121"/>
      <c r="O9" s="66"/>
    </row>
    <row r="10" customFormat="false" ht="12.75" hidden="false" customHeight="false" outlineLevel="0" collapsed="false">
      <c r="A10" s="149" t="s">
        <v>111</v>
      </c>
      <c r="B10" s="150" t="s">
        <v>112</v>
      </c>
      <c r="C10" s="82"/>
      <c r="D10" s="83"/>
      <c r="E10" s="151" t="n">
        <v>37407</v>
      </c>
      <c r="G10" s="84"/>
      <c r="H10" s="122" t="n">
        <v>0.05</v>
      </c>
      <c r="I10" s="82"/>
      <c r="J10" s="86"/>
      <c r="K10" s="62" t="n">
        <f aca="false">ROUND((O10*31+P10*28+Q10*31+R10*30+S10*31+T10*30+U10*31+V10*31+W10*30+X10*31+Y10*30+Z10*31)*H10,0)</f>
        <v>651781</v>
      </c>
      <c r="L10" s="86" t="n">
        <v>35714</v>
      </c>
      <c r="M10" s="86" t="n">
        <v>35714</v>
      </c>
      <c r="N10" s="86" t="n">
        <v>35714</v>
      </c>
      <c r="O10" s="86" t="n">
        <v>35714</v>
      </c>
      <c r="P10" s="86" t="n">
        <v>35714</v>
      </c>
      <c r="Q10" s="86" t="n">
        <v>35714</v>
      </c>
      <c r="R10" s="86" t="n">
        <v>35714</v>
      </c>
      <c r="S10" s="86" t="n">
        <v>35714</v>
      </c>
      <c r="T10" s="88" t="n">
        <v>35714</v>
      </c>
      <c r="U10" s="88" t="n">
        <v>35714</v>
      </c>
      <c r="V10" s="88" t="n">
        <v>35714</v>
      </c>
      <c r="W10" s="88" t="n">
        <v>35714</v>
      </c>
      <c r="X10" s="88" t="n">
        <v>35714</v>
      </c>
      <c r="Y10" s="88" t="n">
        <v>35714</v>
      </c>
      <c r="Z10" s="88" t="n">
        <v>35714</v>
      </c>
      <c r="AA10" s="88" t="n">
        <v>35714</v>
      </c>
      <c r="AB10" s="88" t="n">
        <v>35714</v>
      </c>
      <c r="AC10" s="88" t="n">
        <v>35714</v>
      </c>
      <c r="AD10" s="88" t="n">
        <v>35714</v>
      </c>
      <c r="AE10" s="88" t="n">
        <v>35714</v>
      </c>
      <c r="AF10" s="88" t="n">
        <v>35714</v>
      </c>
      <c r="AG10" s="88" t="n">
        <v>35714</v>
      </c>
      <c r="AH10" s="88" t="n">
        <v>35714</v>
      </c>
      <c r="AI10" s="88" t="n">
        <v>35714</v>
      </c>
      <c r="AJ10" s="88" t="n">
        <v>35714</v>
      </c>
      <c r="AK10" s="88" t="n">
        <v>35714</v>
      </c>
      <c r="AL10" s="88" t="n">
        <v>35714</v>
      </c>
      <c r="AM10" s="88" t="n">
        <v>35714</v>
      </c>
      <c r="AN10" s="88" t="n">
        <v>35714</v>
      </c>
      <c r="AO10" s="88" t="n">
        <v>35714</v>
      </c>
      <c r="AP10" s="88" t="n">
        <v>35714</v>
      </c>
      <c r="AQ10" s="88" t="n">
        <v>35714</v>
      </c>
      <c r="AR10" s="88" t="n">
        <v>35714</v>
      </c>
      <c r="AS10" s="88" t="n">
        <v>35714</v>
      </c>
      <c r="AT10" s="88" t="n">
        <v>35714</v>
      </c>
      <c r="AU10" s="88" t="n">
        <v>35714</v>
      </c>
      <c r="AV10" s="88" t="n">
        <v>35714</v>
      </c>
      <c r="AW10" s="88" t="n">
        <v>35714</v>
      </c>
      <c r="AX10" s="88" t="n">
        <v>35714</v>
      </c>
      <c r="AY10" s="88" t="n">
        <v>35714</v>
      </c>
      <c r="AZ10" s="88" t="n">
        <v>35714</v>
      </c>
      <c r="BA10" s="88" t="n">
        <v>35714</v>
      </c>
      <c r="BB10" s="88" t="n">
        <v>35714</v>
      </c>
      <c r="BC10" s="88" t="n">
        <v>35714</v>
      </c>
      <c r="BD10" s="88" t="n">
        <v>35714</v>
      </c>
      <c r="BE10" s="88" t="n">
        <v>35714</v>
      </c>
      <c r="BF10" s="88" t="n">
        <v>35714</v>
      </c>
      <c r="BG10" s="88" t="n">
        <v>35714</v>
      </c>
      <c r="BH10" s="88" t="n">
        <v>35714</v>
      </c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0"/>
    </row>
    <row r="11" customFormat="false" ht="12.75" hidden="false" customHeight="false" outlineLevel="0" collapsed="false">
      <c r="A11" s="152" t="n">
        <v>24754</v>
      </c>
      <c r="B11" s="153" t="s">
        <v>113</v>
      </c>
      <c r="C11" s="82"/>
      <c r="D11" s="83"/>
      <c r="E11" s="151" t="n">
        <v>38472</v>
      </c>
      <c r="G11" s="84"/>
      <c r="H11" s="122" t="n">
        <v>0.1</v>
      </c>
      <c r="I11" s="82"/>
      <c r="J11" s="86"/>
      <c r="K11" s="62" t="n">
        <f aca="false">ROUND((O11*31+P11*28+Q11*31+R11*30+S11*31+T11*30+U11*31+V11*31+W11*30+X11*31+Y11*30+Z11*31)*H11,0)</f>
        <v>36500</v>
      </c>
      <c r="L11" s="86" t="n">
        <v>1000</v>
      </c>
      <c r="M11" s="86" t="n">
        <v>1000</v>
      </c>
      <c r="N11" s="86" t="n">
        <v>1000</v>
      </c>
      <c r="O11" s="86" t="n">
        <v>1000</v>
      </c>
      <c r="P11" s="86" t="n">
        <v>1000</v>
      </c>
      <c r="Q11" s="86" t="n">
        <v>1000</v>
      </c>
      <c r="R11" s="86" t="n">
        <v>1000</v>
      </c>
      <c r="S11" s="86" t="n">
        <v>1000</v>
      </c>
      <c r="T11" s="86" t="n">
        <v>1000</v>
      </c>
      <c r="U11" s="86" t="n">
        <v>1000</v>
      </c>
      <c r="V11" s="86" t="n">
        <v>1000</v>
      </c>
      <c r="W11" s="86" t="n">
        <v>1000</v>
      </c>
      <c r="X11" s="86" t="n">
        <v>1000</v>
      </c>
      <c r="Y11" s="86" t="n">
        <v>1000</v>
      </c>
      <c r="Z11" s="86" t="n">
        <v>1000</v>
      </c>
      <c r="AA11" s="86" t="n">
        <v>1000</v>
      </c>
      <c r="AB11" s="86" t="n">
        <v>1000</v>
      </c>
      <c r="AC11" s="86" t="n">
        <v>1000</v>
      </c>
      <c r="AD11" s="86" t="n">
        <v>1000</v>
      </c>
      <c r="AE11" s="86" t="n">
        <v>1000</v>
      </c>
      <c r="AF11" s="86" t="n">
        <v>1000</v>
      </c>
      <c r="AG11" s="86" t="n">
        <v>1000</v>
      </c>
      <c r="AH11" s="86" t="n">
        <v>1000</v>
      </c>
      <c r="AI11" s="86" t="n">
        <v>1000</v>
      </c>
      <c r="AJ11" s="86" t="n">
        <v>1000</v>
      </c>
      <c r="AK11" s="86" t="n">
        <v>1000</v>
      </c>
      <c r="AL11" s="86" t="n">
        <v>1000</v>
      </c>
      <c r="AM11" s="86" t="n">
        <v>1000</v>
      </c>
      <c r="AN11" s="86" t="n">
        <v>1000</v>
      </c>
      <c r="AO11" s="86" t="n">
        <v>1000</v>
      </c>
      <c r="AP11" s="86" t="n">
        <v>1000</v>
      </c>
      <c r="AQ11" s="86" t="n">
        <v>1000</v>
      </c>
      <c r="AR11" s="86" t="n">
        <v>1000</v>
      </c>
      <c r="AS11" s="86" t="n">
        <v>1000</v>
      </c>
      <c r="AT11" s="86" t="n">
        <v>1000</v>
      </c>
      <c r="AU11" s="86" t="n">
        <v>1000</v>
      </c>
      <c r="AV11" s="86" t="n">
        <v>1000</v>
      </c>
      <c r="AW11" s="86" t="n">
        <v>1000</v>
      </c>
      <c r="AX11" s="86" t="n">
        <v>1000</v>
      </c>
      <c r="AY11" s="86" t="n">
        <v>1000</v>
      </c>
      <c r="AZ11" s="86" t="n">
        <v>1000</v>
      </c>
      <c r="BA11" s="86" t="n">
        <v>1000</v>
      </c>
      <c r="BB11" s="86" t="n">
        <v>1000</v>
      </c>
      <c r="BC11" s="88" t="n">
        <v>1000</v>
      </c>
      <c r="BD11" s="88" t="n">
        <v>1000</v>
      </c>
      <c r="BE11" s="88" t="n">
        <v>1000</v>
      </c>
      <c r="BF11" s="88" t="n">
        <v>1000</v>
      </c>
      <c r="BG11" s="88" t="n">
        <v>1000</v>
      </c>
      <c r="BH11" s="88" t="n">
        <v>1000</v>
      </c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0"/>
    </row>
    <row r="12" customFormat="false" ht="12.75" hidden="false" customHeight="false" outlineLevel="0" collapsed="false">
      <c r="A12" s="152" t="n">
        <v>25374</v>
      </c>
      <c r="B12" s="153" t="s">
        <v>114</v>
      </c>
      <c r="C12" s="82"/>
      <c r="D12" s="83"/>
      <c r="E12" s="154" t="n">
        <v>37225</v>
      </c>
      <c r="G12" s="84"/>
      <c r="H12" s="122" t="s">
        <v>82</v>
      </c>
      <c r="I12" s="82"/>
      <c r="J12" s="86"/>
      <c r="K12" s="62" t="n">
        <v>0</v>
      </c>
      <c r="L12" s="86" t="n">
        <v>23000</v>
      </c>
      <c r="M12" s="86" t="n">
        <v>23000</v>
      </c>
      <c r="N12" s="86"/>
      <c r="O12" s="87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0"/>
    </row>
    <row r="13" customFormat="false" ht="12.75" hidden="false" customHeight="false" outlineLevel="0" collapsed="false">
      <c r="A13" s="152" t="n">
        <v>25394</v>
      </c>
      <c r="B13" s="153" t="s">
        <v>115</v>
      </c>
      <c r="C13" s="82"/>
      <c r="D13" s="83"/>
      <c r="E13" s="154"/>
      <c r="G13" s="84"/>
      <c r="H13" s="122" t="s">
        <v>82</v>
      </c>
      <c r="I13" s="82"/>
      <c r="J13" s="86"/>
      <c r="K13" s="62" t="n">
        <v>0</v>
      </c>
      <c r="L13" s="86" t="n">
        <v>5000</v>
      </c>
      <c r="M13" s="86"/>
      <c r="N13" s="86"/>
      <c r="O13" s="87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0"/>
    </row>
    <row r="14" customFormat="false" ht="12.75" hidden="false" customHeight="false" outlineLevel="0" collapsed="false">
      <c r="A14" s="152" t="s">
        <v>116</v>
      </c>
      <c r="B14" s="153" t="s">
        <v>117</v>
      </c>
      <c r="C14" s="82"/>
      <c r="D14" s="83"/>
      <c r="E14" s="154" t="n">
        <v>37925</v>
      </c>
      <c r="F14" s="0" t="s">
        <v>47</v>
      </c>
      <c r="G14" s="84"/>
      <c r="H14" s="122" t="n">
        <v>0.07</v>
      </c>
      <c r="I14" s="82"/>
      <c r="J14" s="86"/>
      <c r="K14" s="62" t="n">
        <f aca="false">ROUND((O14*31+P14*28+Q14*31+R14*30+S14*31+T14*30+U14*31+V14*31+W14*30+X14*31+Y14*30+Z14*31)*H14,0)</f>
        <v>1022000</v>
      </c>
      <c r="L14" s="86" t="n">
        <v>40000</v>
      </c>
      <c r="M14" s="86" t="n">
        <v>40000</v>
      </c>
      <c r="N14" s="86" t="n">
        <v>40000</v>
      </c>
      <c r="O14" s="86" t="n">
        <v>40000</v>
      </c>
      <c r="P14" s="86" t="n">
        <v>40000</v>
      </c>
      <c r="Q14" s="86" t="n">
        <v>40000</v>
      </c>
      <c r="R14" s="86" t="n">
        <v>40000</v>
      </c>
      <c r="S14" s="86" t="n">
        <v>40000</v>
      </c>
      <c r="T14" s="86" t="n">
        <v>40000</v>
      </c>
      <c r="U14" s="86" t="n">
        <v>40000</v>
      </c>
      <c r="V14" s="86" t="n">
        <v>40000</v>
      </c>
      <c r="W14" s="86" t="n">
        <v>40000</v>
      </c>
      <c r="X14" s="86" t="n">
        <v>40000</v>
      </c>
      <c r="Y14" s="86" t="n">
        <v>40000</v>
      </c>
      <c r="Z14" s="86" t="n">
        <v>40000</v>
      </c>
      <c r="AA14" s="86" t="n">
        <v>40000</v>
      </c>
      <c r="AB14" s="86" t="n">
        <v>40000</v>
      </c>
      <c r="AC14" s="86" t="n">
        <v>40000</v>
      </c>
      <c r="AD14" s="86" t="n">
        <v>40000</v>
      </c>
      <c r="AE14" s="86" t="n">
        <v>40000</v>
      </c>
      <c r="AF14" s="86" t="n">
        <v>40000</v>
      </c>
      <c r="AG14" s="86" t="n">
        <v>40000</v>
      </c>
      <c r="AH14" s="86" t="n">
        <v>40000</v>
      </c>
      <c r="AI14" s="86" t="n">
        <v>40000</v>
      </c>
      <c r="AJ14" s="86" t="n">
        <v>40000</v>
      </c>
      <c r="AK14" s="88" t="n">
        <v>40000</v>
      </c>
      <c r="AL14" s="88" t="n">
        <v>40000</v>
      </c>
      <c r="AM14" s="88" t="n">
        <v>40000</v>
      </c>
      <c r="AN14" s="88" t="n">
        <v>40000</v>
      </c>
      <c r="AO14" s="88" t="n">
        <v>40000</v>
      </c>
      <c r="AP14" s="88" t="n">
        <v>40000</v>
      </c>
      <c r="AQ14" s="88" t="n">
        <v>40000</v>
      </c>
      <c r="AR14" s="88" t="n">
        <v>40000</v>
      </c>
      <c r="AS14" s="88" t="n">
        <v>40000</v>
      </c>
      <c r="AT14" s="88" t="n">
        <v>40000</v>
      </c>
      <c r="AU14" s="88" t="n">
        <v>40000</v>
      </c>
      <c r="AV14" s="88" t="n">
        <v>40000</v>
      </c>
      <c r="AW14" s="88" t="n">
        <v>40000</v>
      </c>
      <c r="AX14" s="88" t="n">
        <v>40000</v>
      </c>
      <c r="AY14" s="88" t="n">
        <v>40000</v>
      </c>
      <c r="AZ14" s="88" t="n">
        <v>40000</v>
      </c>
      <c r="BA14" s="88" t="n">
        <v>40000</v>
      </c>
      <c r="BB14" s="88" t="n">
        <v>40000</v>
      </c>
      <c r="BC14" s="88" t="n">
        <v>40000</v>
      </c>
      <c r="BD14" s="88" t="n">
        <v>40000</v>
      </c>
      <c r="BE14" s="88" t="n">
        <v>40000</v>
      </c>
      <c r="BF14" s="88" t="n">
        <v>40000</v>
      </c>
      <c r="BG14" s="88" t="n">
        <v>40000</v>
      </c>
      <c r="BH14" s="88" t="n">
        <v>40000</v>
      </c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0"/>
    </row>
    <row r="15" customFormat="false" ht="12.75" hidden="false" customHeight="false" outlineLevel="0" collapsed="false">
      <c r="A15" s="152" t="n">
        <v>26740</v>
      </c>
      <c r="B15" s="153" t="s">
        <v>118</v>
      </c>
      <c r="C15" s="82"/>
      <c r="D15" s="83"/>
      <c r="E15" s="154" t="n">
        <v>39113</v>
      </c>
      <c r="G15" s="84"/>
      <c r="H15" s="122" t="n">
        <v>0.05</v>
      </c>
      <c r="I15" s="82"/>
      <c r="J15" s="86"/>
      <c r="K15" s="62" t="n">
        <f aca="false">ROUND((O15*31+P15*28+Q15*31+R15*30+S15*31+T15*30+U15*31+V15*31+W15*30+X15*31+Y15*30+Z15*31)*H15,0)</f>
        <v>146000</v>
      </c>
      <c r="L15" s="86" t="n">
        <v>8000</v>
      </c>
      <c r="M15" s="86" t="n">
        <v>8000</v>
      </c>
      <c r="N15" s="86" t="n">
        <v>8000</v>
      </c>
      <c r="O15" s="86" t="n">
        <v>8000</v>
      </c>
      <c r="P15" s="86" t="n">
        <v>8000</v>
      </c>
      <c r="Q15" s="86" t="n">
        <v>8000</v>
      </c>
      <c r="R15" s="86" t="n">
        <v>8000</v>
      </c>
      <c r="S15" s="86" t="n">
        <v>8000</v>
      </c>
      <c r="T15" s="86" t="n">
        <v>8000</v>
      </c>
      <c r="U15" s="86" t="n">
        <v>8000</v>
      </c>
      <c r="V15" s="86" t="n">
        <v>8000</v>
      </c>
      <c r="W15" s="86" t="n">
        <v>8000</v>
      </c>
      <c r="X15" s="86" t="n">
        <v>8000</v>
      </c>
      <c r="Y15" s="86" t="n">
        <v>8000</v>
      </c>
      <c r="Z15" s="86" t="n">
        <v>8000</v>
      </c>
      <c r="AA15" s="86" t="n">
        <v>8000</v>
      </c>
      <c r="AB15" s="86" t="n">
        <v>8000</v>
      </c>
      <c r="AC15" s="86" t="n">
        <v>8000</v>
      </c>
      <c r="AD15" s="86" t="n">
        <v>8000</v>
      </c>
      <c r="AE15" s="86" t="n">
        <v>8000</v>
      </c>
      <c r="AF15" s="86" t="n">
        <v>8000</v>
      </c>
      <c r="AG15" s="86" t="n">
        <v>8000</v>
      </c>
      <c r="AH15" s="86" t="n">
        <v>8000</v>
      </c>
      <c r="AI15" s="86" t="n">
        <v>8000</v>
      </c>
      <c r="AJ15" s="86" t="n">
        <v>8000</v>
      </c>
      <c r="AK15" s="86" t="n">
        <v>8000</v>
      </c>
      <c r="AL15" s="86" t="n">
        <v>8000</v>
      </c>
      <c r="AM15" s="86" t="n">
        <v>8000</v>
      </c>
      <c r="AN15" s="86" t="n">
        <v>8000</v>
      </c>
      <c r="AO15" s="86" t="n">
        <v>8000</v>
      </c>
      <c r="AP15" s="86" t="n">
        <v>8000</v>
      </c>
      <c r="AQ15" s="86" t="n">
        <v>8000</v>
      </c>
      <c r="AR15" s="86" t="n">
        <v>8000</v>
      </c>
      <c r="AS15" s="86" t="n">
        <v>8000</v>
      </c>
      <c r="AT15" s="86" t="n">
        <v>8000</v>
      </c>
      <c r="AU15" s="86" t="n">
        <v>8000</v>
      </c>
      <c r="AV15" s="86" t="n">
        <v>8000</v>
      </c>
      <c r="AW15" s="86" t="n">
        <v>8000</v>
      </c>
      <c r="AX15" s="86" t="n">
        <v>8000</v>
      </c>
      <c r="AY15" s="86" t="n">
        <v>8000</v>
      </c>
      <c r="AZ15" s="86" t="n">
        <v>8000</v>
      </c>
      <c r="BA15" s="86" t="n">
        <v>8000</v>
      </c>
      <c r="BB15" s="86" t="n">
        <v>8000</v>
      </c>
      <c r="BC15" s="86" t="n">
        <v>8000</v>
      </c>
      <c r="BD15" s="86" t="n">
        <v>8000</v>
      </c>
      <c r="BE15" s="86" t="n">
        <v>8000</v>
      </c>
      <c r="BF15" s="86" t="n">
        <v>8000</v>
      </c>
      <c r="BG15" s="86" t="n">
        <v>8000</v>
      </c>
      <c r="BH15" s="86" t="n">
        <v>8000</v>
      </c>
      <c r="BI15" s="86" t="n">
        <v>8000</v>
      </c>
      <c r="BJ15" s="86" t="n">
        <v>8000</v>
      </c>
      <c r="BK15" s="86" t="n">
        <v>8000</v>
      </c>
      <c r="BL15" s="86" t="n">
        <v>8000</v>
      </c>
      <c r="BM15" s="86" t="n">
        <v>8000</v>
      </c>
      <c r="BN15" s="86" t="n">
        <v>8000</v>
      </c>
      <c r="BO15" s="86" t="n">
        <v>8000</v>
      </c>
      <c r="BP15" s="86" t="n">
        <v>8000</v>
      </c>
      <c r="BQ15" s="86" t="n">
        <v>8000</v>
      </c>
      <c r="BR15" s="86" t="n">
        <v>8000</v>
      </c>
      <c r="BS15" s="86" t="n">
        <v>8000</v>
      </c>
      <c r="BT15" s="86" t="n">
        <v>8000</v>
      </c>
      <c r="BU15" s="86" t="n">
        <v>8000</v>
      </c>
      <c r="BV15" s="86" t="n">
        <v>8000</v>
      </c>
      <c r="BW15" s="86" t="n">
        <v>8000</v>
      </c>
      <c r="BX15" s="86" t="n">
        <v>8000</v>
      </c>
      <c r="BY15" s="86" t="n">
        <v>8000</v>
      </c>
      <c r="BZ15" s="86" t="n">
        <v>8000</v>
      </c>
      <c r="CA15" s="86" t="n">
        <v>8000</v>
      </c>
      <c r="CB15" s="86" t="n">
        <v>8000</v>
      </c>
      <c r="CC15" s="86" t="n">
        <v>8000</v>
      </c>
      <c r="CD15" s="86" t="n">
        <v>8000</v>
      </c>
      <c r="CE15" s="86" t="n">
        <v>8000</v>
      </c>
      <c r="CF15" s="86" t="n">
        <v>8000</v>
      </c>
      <c r="CG15" s="86" t="n">
        <v>8000</v>
      </c>
      <c r="CH15" s="86" t="n">
        <v>8000</v>
      </c>
      <c r="CI15" s="86" t="n">
        <v>8000</v>
      </c>
      <c r="CJ15" s="86" t="n">
        <v>8000</v>
      </c>
      <c r="CK15" s="86" t="n">
        <v>8000</v>
      </c>
      <c r="CL15" s="86" t="n">
        <v>8000</v>
      </c>
      <c r="CM15" s="86" t="n">
        <v>8000</v>
      </c>
      <c r="CN15" s="86" t="n">
        <v>8000</v>
      </c>
      <c r="CO15" s="86" t="n">
        <v>8000</v>
      </c>
      <c r="CP15" s="86" t="n">
        <v>8000</v>
      </c>
      <c r="CQ15" s="86" t="n">
        <v>8000</v>
      </c>
      <c r="CR15" s="86" t="n">
        <v>8000</v>
      </c>
      <c r="CS15" s="86" t="n">
        <v>8000</v>
      </c>
      <c r="CT15" s="86" t="n">
        <v>8000</v>
      </c>
      <c r="CU15" s="86" t="n">
        <v>8000</v>
      </c>
      <c r="CV15" s="86" t="n">
        <v>8000</v>
      </c>
      <c r="CW15" s="86" t="n">
        <v>8000</v>
      </c>
      <c r="CX15" s="86" t="n">
        <v>8000</v>
      </c>
      <c r="CY15" s="86" t="n">
        <v>8000</v>
      </c>
      <c r="CZ15" s="86" t="n">
        <v>8000</v>
      </c>
      <c r="DA15" s="86" t="n">
        <v>8000</v>
      </c>
      <c r="DB15" s="86" t="n">
        <v>8000</v>
      </c>
      <c r="DC15" s="86" t="n">
        <v>8000</v>
      </c>
      <c r="DD15" s="86" t="n">
        <v>8000</v>
      </c>
      <c r="DE15" s="86" t="n">
        <v>8000</v>
      </c>
      <c r="DF15" s="86" t="n">
        <v>8000</v>
      </c>
      <c r="DG15" s="86" t="n">
        <v>8000</v>
      </c>
      <c r="DH15" s="86" t="n">
        <v>8000</v>
      </c>
      <c r="DI15" s="86" t="n">
        <v>8000</v>
      </c>
      <c r="DJ15" s="86" t="n">
        <v>8000</v>
      </c>
      <c r="DK15" s="86" t="n">
        <v>8000</v>
      </c>
      <c r="DL15" s="86" t="n">
        <v>8000</v>
      </c>
      <c r="DM15" s="86" t="n">
        <v>8000</v>
      </c>
      <c r="DN15" s="86" t="n">
        <v>8000</v>
      </c>
      <c r="DO15" s="86" t="n">
        <v>8000</v>
      </c>
      <c r="DP15" s="86" t="n">
        <v>8000</v>
      </c>
      <c r="DQ15" s="86" t="n">
        <v>8000</v>
      </c>
      <c r="DR15" s="86" t="n">
        <v>8000</v>
      </c>
    </row>
    <row r="16" customFormat="false" ht="12.75" hidden="false" customHeight="false" outlineLevel="0" collapsed="false">
      <c r="A16" s="152" t="n">
        <v>27104</v>
      </c>
      <c r="B16" s="153" t="s">
        <v>119</v>
      </c>
      <c r="C16" s="82"/>
      <c r="D16" s="83"/>
      <c r="E16" s="154" t="n">
        <v>38383</v>
      </c>
      <c r="G16" s="84"/>
      <c r="H16" s="122" t="n">
        <v>0.05</v>
      </c>
      <c r="I16" s="82"/>
      <c r="J16" s="86"/>
      <c r="K16" s="62" t="n">
        <f aca="false">ROUND((O16*31+P16*28+Q16*31+R16*30+S16*31+T16*30+U16*31+V16*31+W16*30+X16*31+Y16*30+Z16*31)*H16,0)</f>
        <v>131196</v>
      </c>
      <c r="L16" s="86" t="n">
        <v>7188.8</v>
      </c>
      <c r="M16" s="86" t="n">
        <v>7188.8</v>
      </c>
      <c r="N16" s="86" t="n">
        <v>7188.8</v>
      </c>
      <c r="O16" s="86" t="n">
        <v>7188.8</v>
      </c>
      <c r="P16" s="86" t="n">
        <v>7188.8</v>
      </c>
      <c r="Q16" s="86" t="n">
        <v>7188.8</v>
      </c>
      <c r="R16" s="86" t="n">
        <v>7188.8</v>
      </c>
      <c r="S16" s="86" t="n">
        <v>7188.8</v>
      </c>
      <c r="T16" s="86" t="n">
        <v>7188.8</v>
      </c>
      <c r="U16" s="86" t="n">
        <v>7188.8</v>
      </c>
      <c r="V16" s="86" t="n">
        <v>7188.8</v>
      </c>
      <c r="W16" s="86" t="n">
        <v>7188.8</v>
      </c>
      <c r="X16" s="86" t="n">
        <v>7188.8</v>
      </c>
      <c r="Y16" s="86" t="n">
        <v>7188.8</v>
      </c>
      <c r="Z16" s="86" t="n">
        <v>7188.8</v>
      </c>
      <c r="AA16" s="86" t="n">
        <v>7188.8</v>
      </c>
      <c r="AB16" s="86" t="n">
        <v>7188.8</v>
      </c>
      <c r="AC16" s="86" t="n">
        <v>7188.8</v>
      </c>
      <c r="AD16" s="86" t="n">
        <v>7188.8</v>
      </c>
      <c r="AE16" s="86" t="n">
        <v>7188.8</v>
      </c>
      <c r="AF16" s="86" t="n">
        <v>7188.8</v>
      </c>
      <c r="AG16" s="86" t="n">
        <v>7188.8</v>
      </c>
      <c r="AH16" s="86" t="n">
        <v>7188.8</v>
      </c>
      <c r="AI16" s="86" t="n">
        <v>7188.8</v>
      </c>
      <c r="AJ16" s="86" t="n">
        <v>7188.8</v>
      </c>
      <c r="AK16" s="86" t="n">
        <v>7188.8</v>
      </c>
      <c r="AL16" s="86" t="n">
        <v>7188.8</v>
      </c>
      <c r="AM16" s="86" t="n">
        <v>7188.8</v>
      </c>
      <c r="AN16" s="86" t="n">
        <v>7188.8</v>
      </c>
      <c r="AO16" s="86" t="n">
        <v>7188.8</v>
      </c>
      <c r="AP16" s="86" t="n">
        <v>7188.8</v>
      </c>
      <c r="AQ16" s="86" t="n">
        <v>7188.8</v>
      </c>
      <c r="AR16" s="86" t="n">
        <v>7188.8</v>
      </c>
      <c r="AS16" s="86" t="n">
        <v>7188.8</v>
      </c>
      <c r="AT16" s="86" t="n">
        <v>7188.8</v>
      </c>
      <c r="AU16" s="86" t="n">
        <v>7188.8</v>
      </c>
      <c r="AV16" s="86" t="n">
        <v>7188.8</v>
      </c>
      <c r="AW16" s="86" t="n">
        <v>7188.8</v>
      </c>
      <c r="AX16" s="86" t="n">
        <v>7188.8</v>
      </c>
      <c r="AY16" s="86" t="n">
        <v>7188.8</v>
      </c>
      <c r="AZ16" s="88" t="n">
        <v>7188.8</v>
      </c>
      <c r="BA16" s="88" t="n">
        <v>7188.8</v>
      </c>
      <c r="BB16" s="88" t="n">
        <v>7188.8</v>
      </c>
      <c r="BC16" s="88" t="n">
        <v>7188.8</v>
      </c>
      <c r="BD16" s="88" t="n">
        <v>7188.8</v>
      </c>
      <c r="BE16" s="88" t="n">
        <v>7188.8</v>
      </c>
      <c r="BF16" s="88" t="n">
        <v>7188.8</v>
      </c>
      <c r="BG16" s="88" t="n">
        <v>7188.8</v>
      </c>
      <c r="BH16" s="88" t="n">
        <v>7188.8</v>
      </c>
      <c r="BI16" s="88" t="n">
        <v>7188.8</v>
      </c>
      <c r="BJ16" s="88" t="n">
        <v>7188.8</v>
      </c>
      <c r="BK16" s="88" t="n">
        <v>7188.8</v>
      </c>
      <c r="BL16" s="88" t="n">
        <v>7188.8</v>
      </c>
      <c r="BM16" s="88" t="n">
        <v>7188.8</v>
      </c>
      <c r="BN16" s="88" t="n">
        <v>7188.8</v>
      </c>
      <c r="BO16" s="88" t="n">
        <v>7188.8</v>
      </c>
      <c r="BP16" s="88" t="n">
        <v>7188.8</v>
      </c>
      <c r="BQ16" s="88" t="n">
        <v>7188.8</v>
      </c>
      <c r="BR16" s="88" t="n">
        <v>7188.8</v>
      </c>
      <c r="BS16" s="88" t="n">
        <v>7188.8</v>
      </c>
      <c r="BT16" s="88" t="n">
        <v>7188.8</v>
      </c>
      <c r="BU16" s="88" t="n">
        <v>7188.8</v>
      </c>
      <c r="BV16" s="88" t="n">
        <v>7188.8</v>
      </c>
      <c r="BW16" s="88" t="n">
        <v>7188.8</v>
      </c>
      <c r="BX16" s="88" t="n">
        <v>7188.8</v>
      </c>
      <c r="BY16" s="88" t="n">
        <v>7188.8</v>
      </c>
      <c r="BZ16" s="88" t="n">
        <v>7188.8</v>
      </c>
      <c r="CA16" s="88" t="n">
        <v>7188.8</v>
      </c>
      <c r="CB16" s="88" t="n">
        <v>7188.8</v>
      </c>
      <c r="CC16" s="88" t="n">
        <v>7188.8</v>
      </c>
      <c r="CD16" s="88" t="n">
        <v>7188.8</v>
      </c>
      <c r="CE16" s="88" t="n">
        <v>7188.8</v>
      </c>
      <c r="CF16" s="88" t="n">
        <v>7188.8</v>
      </c>
      <c r="CG16" s="88" t="n">
        <v>7188.8</v>
      </c>
      <c r="CH16" s="88" t="n">
        <v>7188.8</v>
      </c>
      <c r="CI16" s="88" t="n">
        <v>7188.8</v>
      </c>
      <c r="CJ16" s="88" t="n">
        <v>7188.8</v>
      </c>
      <c r="CK16" s="88" t="n">
        <v>7188.8</v>
      </c>
      <c r="CL16" s="88" t="n">
        <v>7188.8</v>
      </c>
      <c r="CM16" s="88" t="n">
        <v>7188.8</v>
      </c>
      <c r="CN16" s="88" t="n">
        <v>7188.8</v>
      </c>
      <c r="CO16" s="88" t="n">
        <v>7188.8</v>
      </c>
      <c r="CP16" s="88" t="n">
        <v>7188.8</v>
      </c>
      <c r="CQ16" s="88" t="n">
        <v>7188.8</v>
      </c>
      <c r="CR16" s="88" t="n">
        <v>7188.8</v>
      </c>
      <c r="CS16" s="88" t="n">
        <v>7188.8</v>
      </c>
      <c r="CT16" s="88" t="n">
        <v>7188.8</v>
      </c>
      <c r="CU16" s="88" t="n">
        <v>7188.8</v>
      </c>
      <c r="CV16" s="88" t="n">
        <v>7188.8</v>
      </c>
      <c r="CW16" s="88" t="n">
        <v>7188.8</v>
      </c>
      <c r="CX16" s="88" t="n">
        <v>7188.8</v>
      </c>
      <c r="CY16" s="88" t="n">
        <v>7188.8</v>
      </c>
      <c r="CZ16" s="88" t="n">
        <v>7188.8</v>
      </c>
      <c r="DA16" s="88" t="n">
        <v>7188.8</v>
      </c>
      <c r="DB16" s="88" t="n">
        <v>7188.8</v>
      </c>
      <c r="DC16" s="88" t="n">
        <v>7188.8</v>
      </c>
      <c r="DD16" s="88" t="n">
        <v>7188.8</v>
      </c>
      <c r="DE16" s="88" t="n">
        <v>7188.8</v>
      </c>
      <c r="DF16" s="88" t="n">
        <v>7188.8</v>
      </c>
      <c r="DG16" s="88" t="n">
        <v>7188.8</v>
      </c>
      <c r="DH16" s="88" t="n">
        <v>7188.8</v>
      </c>
      <c r="DI16" s="88" t="n">
        <v>7188.8</v>
      </c>
      <c r="DJ16" s="88" t="n">
        <v>7188.8</v>
      </c>
      <c r="DK16" s="88" t="n">
        <v>7188.8</v>
      </c>
      <c r="DL16" s="88" t="n">
        <v>7188.8</v>
      </c>
      <c r="DM16" s="88" t="n">
        <v>7188.8</v>
      </c>
      <c r="DN16" s="88" t="n">
        <v>7188.8</v>
      </c>
      <c r="DO16" s="88" t="n">
        <v>7188.8</v>
      </c>
      <c r="DP16" s="88" t="n">
        <v>7188.8</v>
      </c>
      <c r="DQ16" s="88" t="n">
        <v>7188.8</v>
      </c>
      <c r="DR16" s="88" t="n">
        <v>7188.8</v>
      </c>
    </row>
    <row r="17" customFormat="false" ht="12.75" hidden="false" customHeight="false" outlineLevel="0" collapsed="false">
      <c r="A17" s="152" t="n">
        <v>27161</v>
      </c>
      <c r="B17" s="153" t="s">
        <v>120</v>
      </c>
      <c r="C17" s="82"/>
      <c r="D17" s="83"/>
      <c r="E17" s="154" t="n">
        <v>37711</v>
      </c>
      <c r="G17" s="84"/>
      <c r="H17" s="122" t="n">
        <v>0.025</v>
      </c>
      <c r="I17" s="82"/>
      <c r="J17" s="86"/>
      <c r="K17" s="62" t="n">
        <f aca="false">ROUND((O17*31+P17*28+Q17*31+R17*30+S17*31+T17*30+U17*31+V17*31+W17*30+X17*31+Y17*30+Z17*31)*H17,0)</f>
        <v>3650000</v>
      </c>
      <c r="L17" s="86" t="n">
        <v>400000</v>
      </c>
      <c r="M17" s="86" t="n">
        <v>400000</v>
      </c>
      <c r="N17" s="86" t="n">
        <v>400000</v>
      </c>
      <c r="O17" s="86" t="n">
        <v>400000</v>
      </c>
      <c r="P17" s="86" t="n">
        <v>400000</v>
      </c>
      <c r="Q17" s="86" t="n">
        <v>400000</v>
      </c>
      <c r="R17" s="86" t="n">
        <v>400000</v>
      </c>
      <c r="S17" s="86" t="n">
        <v>400000</v>
      </c>
      <c r="T17" s="86" t="n">
        <v>400000</v>
      </c>
      <c r="U17" s="86" t="n">
        <v>400000</v>
      </c>
      <c r="V17" s="86" t="n">
        <v>400000</v>
      </c>
      <c r="W17" s="86" t="n">
        <v>400000</v>
      </c>
      <c r="X17" s="86" t="n">
        <v>400000</v>
      </c>
      <c r="Y17" s="86" t="n">
        <v>400000</v>
      </c>
      <c r="Z17" s="86" t="n">
        <v>400000</v>
      </c>
      <c r="AA17" s="86" t="n">
        <v>400000</v>
      </c>
      <c r="AB17" s="86" t="n">
        <v>400000</v>
      </c>
      <c r="AC17" s="86" t="n">
        <v>400000</v>
      </c>
      <c r="AD17" s="88" t="n">
        <v>400000</v>
      </c>
      <c r="AE17" s="88" t="n">
        <v>400000</v>
      </c>
      <c r="AF17" s="88" t="n">
        <v>400000</v>
      </c>
      <c r="AG17" s="88" t="n">
        <v>400000</v>
      </c>
      <c r="AH17" s="88" t="n">
        <v>400000</v>
      </c>
      <c r="AI17" s="88" t="n">
        <v>400000</v>
      </c>
      <c r="AJ17" s="88" t="n">
        <v>400000</v>
      </c>
      <c r="AK17" s="88" t="n">
        <v>400000</v>
      </c>
      <c r="AL17" s="88" t="n">
        <v>400000</v>
      </c>
      <c r="AM17" s="88" t="n">
        <v>400000</v>
      </c>
      <c r="AN17" s="88" t="n">
        <v>400000</v>
      </c>
      <c r="AO17" s="88" t="n">
        <v>400000</v>
      </c>
      <c r="AP17" s="88" t="n">
        <v>400000</v>
      </c>
      <c r="AQ17" s="88" t="n">
        <v>400000</v>
      </c>
      <c r="AR17" s="88" t="n">
        <v>400000</v>
      </c>
      <c r="AS17" s="88" t="n">
        <v>400000</v>
      </c>
      <c r="AT17" s="88" t="n">
        <v>400000</v>
      </c>
      <c r="AU17" s="88" t="n">
        <v>400000</v>
      </c>
      <c r="AV17" s="88" t="n">
        <v>400000</v>
      </c>
      <c r="AW17" s="88" t="n">
        <v>400000</v>
      </c>
      <c r="AX17" s="88" t="n">
        <v>400000</v>
      </c>
      <c r="AY17" s="88" t="n">
        <v>400000</v>
      </c>
      <c r="AZ17" s="88" t="n">
        <v>400000</v>
      </c>
      <c r="BA17" s="88" t="n">
        <v>400000</v>
      </c>
      <c r="BB17" s="88" t="n">
        <v>400000</v>
      </c>
      <c r="BC17" s="88" t="n">
        <v>400000</v>
      </c>
      <c r="BD17" s="88" t="n">
        <v>400000</v>
      </c>
      <c r="BE17" s="88" t="n">
        <v>400000</v>
      </c>
      <c r="BF17" s="88" t="n">
        <v>400000</v>
      </c>
      <c r="BG17" s="88" t="n">
        <v>400000</v>
      </c>
      <c r="BH17" s="88" t="n">
        <v>400000</v>
      </c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0"/>
    </row>
    <row r="18" customFormat="false" ht="12.75" hidden="false" customHeight="false" outlineLevel="0" collapsed="false">
      <c r="A18" s="152" t="n">
        <v>27291</v>
      </c>
      <c r="B18" s="153" t="s">
        <v>121</v>
      </c>
      <c r="C18" s="82"/>
      <c r="D18" s="83"/>
      <c r="E18" s="154" t="n">
        <v>37468</v>
      </c>
      <c r="G18" s="84"/>
      <c r="H18" s="122" t="n">
        <v>0.025</v>
      </c>
      <c r="I18" s="82"/>
      <c r="J18" s="86"/>
      <c r="K18" s="62" t="n">
        <f aca="false">ROUND((O18*31+P18*28+Q18*31+R18*30+S18*31+T18*30+U18*31+V18*31+W18*30+X18*31+Y18*30+Z18*31)*H18,0)</f>
        <v>182500</v>
      </c>
      <c r="L18" s="86" t="n">
        <v>20000</v>
      </c>
      <c r="M18" s="86" t="n">
        <v>20000</v>
      </c>
      <c r="N18" s="86" t="n">
        <v>20000</v>
      </c>
      <c r="O18" s="86" t="n">
        <v>20000</v>
      </c>
      <c r="P18" s="86" t="n">
        <v>20000</v>
      </c>
      <c r="Q18" s="86" t="n">
        <v>20000</v>
      </c>
      <c r="R18" s="86" t="n">
        <v>20000</v>
      </c>
      <c r="S18" s="86" t="n">
        <v>20000</v>
      </c>
      <c r="T18" s="86" t="n">
        <v>20000</v>
      </c>
      <c r="U18" s="86" t="n">
        <v>20000</v>
      </c>
      <c r="V18" s="88" t="n">
        <v>20000</v>
      </c>
      <c r="W18" s="88" t="n">
        <v>20000</v>
      </c>
      <c r="X18" s="88" t="n">
        <v>20000</v>
      </c>
      <c r="Y18" s="88" t="n">
        <v>20000</v>
      </c>
      <c r="Z18" s="88" t="n">
        <v>20000</v>
      </c>
      <c r="AA18" s="88" t="n">
        <v>20000</v>
      </c>
      <c r="AB18" s="88" t="n">
        <v>20000</v>
      </c>
      <c r="AC18" s="88" t="n">
        <v>20000</v>
      </c>
      <c r="AD18" s="88" t="n">
        <v>20000</v>
      </c>
      <c r="AE18" s="88" t="n">
        <v>20000</v>
      </c>
      <c r="AF18" s="88" t="n">
        <v>20000</v>
      </c>
      <c r="AG18" s="88" t="n">
        <v>20000</v>
      </c>
      <c r="AH18" s="88" t="n">
        <v>20000</v>
      </c>
      <c r="AI18" s="88" t="n">
        <v>20000</v>
      </c>
      <c r="AJ18" s="88" t="n">
        <v>20000</v>
      </c>
      <c r="AK18" s="88" t="n">
        <v>20000</v>
      </c>
      <c r="AL18" s="88" t="n">
        <v>20000</v>
      </c>
      <c r="AM18" s="88" t="n">
        <v>20000</v>
      </c>
      <c r="AN18" s="88" t="n">
        <v>20000</v>
      </c>
      <c r="AO18" s="88" t="n">
        <v>20000</v>
      </c>
      <c r="AP18" s="88" t="n">
        <v>20000</v>
      </c>
      <c r="AQ18" s="88" t="n">
        <v>20000</v>
      </c>
      <c r="AR18" s="88" t="n">
        <v>20000</v>
      </c>
      <c r="AS18" s="88" t="n">
        <v>20000</v>
      </c>
      <c r="AT18" s="88" t="n">
        <v>20000</v>
      </c>
      <c r="AU18" s="88" t="n">
        <v>20000</v>
      </c>
      <c r="AV18" s="88" t="n">
        <v>20000</v>
      </c>
      <c r="AW18" s="88" t="n">
        <v>20000</v>
      </c>
      <c r="AX18" s="88" t="n">
        <v>20000</v>
      </c>
      <c r="AY18" s="88" t="n">
        <v>20000</v>
      </c>
      <c r="AZ18" s="88" t="n">
        <v>20000</v>
      </c>
      <c r="BA18" s="88" t="n">
        <v>20000</v>
      </c>
      <c r="BB18" s="88" t="n">
        <v>20000</v>
      </c>
      <c r="BC18" s="88" t="n">
        <v>20000</v>
      </c>
      <c r="BD18" s="88" t="n">
        <v>20000</v>
      </c>
      <c r="BE18" s="88" t="n">
        <v>20000</v>
      </c>
      <c r="BF18" s="88" t="n">
        <v>20000</v>
      </c>
      <c r="BG18" s="88" t="n">
        <v>20000</v>
      </c>
      <c r="BH18" s="88" t="n">
        <v>20000</v>
      </c>
      <c r="BI18" s="88" t="n">
        <v>20000</v>
      </c>
      <c r="BJ18" s="88" t="n">
        <v>20000</v>
      </c>
      <c r="BK18" s="88" t="n">
        <v>20000</v>
      </c>
      <c r="BL18" s="88" t="n">
        <v>20000</v>
      </c>
      <c r="BM18" s="88" t="n">
        <v>20000</v>
      </c>
      <c r="BN18" s="88" t="n">
        <v>20000</v>
      </c>
      <c r="BO18" s="88" t="n">
        <v>20000</v>
      </c>
      <c r="BP18" s="88" t="n">
        <v>20000</v>
      </c>
      <c r="BQ18" s="88" t="n">
        <v>20000</v>
      </c>
      <c r="BR18" s="88" t="n">
        <v>20000</v>
      </c>
      <c r="BS18" s="88" t="n">
        <v>20000</v>
      </c>
      <c r="BT18" s="88" t="n">
        <v>20000</v>
      </c>
      <c r="BU18" s="88" t="n">
        <v>20000</v>
      </c>
      <c r="BV18" s="88" t="n">
        <v>20000</v>
      </c>
      <c r="BW18" s="88" t="n">
        <v>20000</v>
      </c>
      <c r="BX18" s="88" t="n">
        <v>20000</v>
      </c>
      <c r="BY18" s="88" t="n">
        <v>20000</v>
      </c>
      <c r="BZ18" s="88" t="n">
        <v>20000</v>
      </c>
      <c r="CA18" s="88" t="n">
        <v>20000</v>
      </c>
      <c r="CB18" s="88" t="n">
        <v>20000</v>
      </c>
      <c r="CC18" s="88" t="n">
        <v>20000</v>
      </c>
      <c r="CD18" s="88" t="n">
        <v>20000</v>
      </c>
      <c r="CE18" s="88" t="n">
        <v>20000</v>
      </c>
      <c r="CF18" s="88" t="n">
        <v>20000</v>
      </c>
      <c r="CG18" s="88" t="n">
        <v>20000</v>
      </c>
      <c r="CH18" s="88" t="n">
        <v>20000</v>
      </c>
      <c r="CI18" s="88" t="n">
        <v>20000</v>
      </c>
      <c r="CJ18" s="88" t="n">
        <v>20000</v>
      </c>
      <c r="CK18" s="88" t="n">
        <v>20000</v>
      </c>
      <c r="CL18" s="88" t="n">
        <v>20000</v>
      </c>
      <c r="CM18" s="88" t="n">
        <v>20000</v>
      </c>
      <c r="CN18" s="88" t="n">
        <v>20000</v>
      </c>
      <c r="CO18" s="88" t="n">
        <v>20000</v>
      </c>
      <c r="CP18" s="88" t="n">
        <v>20000</v>
      </c>
      <c r="CQ18" s="88" t="n">
        <v>20000</v>
      </c>
      <c r="CR18" s="88" t="n">
        <v>20000</v>
      </c>
      <c r="CS18" s="88" t="n">
        <v>20000</v>
      </c>
      <c r="CT18" s="88" t="n">
        <v>20000</v>
      </c>
      <c r="CU18" s="88" t="n">
        <v>20000</v>
      </c>
      <c r="CV18" s="88" t="n">
        <v>20000</v>
      </c>
      <c r="CW18" s="88" t="n">
        <v>20000</v>
      </c>
      <c r="CX18" s="88" t="n">
        <v>20000</v>
      </c>
      <c r="CY18" s="88" t="n">
        <v>20000</v>
      </c>
      <c r="CZ18" s="88" t="n">
        <v>20000</v>
      </c>
      <c r="DA18" s="88" t="n">
        <v>20000</v>
      </c>
      <c r="DB18" s="88" t="n">
        <v>20000</v>
      </c>
      <c r="DC18" s="88" t="n">
        <v>20000</v>
      </c>
      <c r="DD18" s="88" t="n">
        <v>20000</v>
      </c>
      <c r="DE18" s="88" t="n">
        <v>20000</v>
      </c>
      <c r="DF18" s="88" t="n">
        <v>20000</v>
      </c>
      <c r="DG18" s="88" t="n">
        <v>20000</v>
      </c>
      <c r="DH18" s="88" t="n">
        <v>20000</v>
      </c>
      <c r="DI18" s="88" t="n">
        <v>20000</v>
      </c>
      <c r="DJ18" s="88" t="n">
        <v>20000</v>
      </c>
      <c r="DK18" s="88" t="n">
        <v>20000</v>
      </c>
      <c r="DL18" s="88" t="n">
        <v>20000</v>
      </c>
      <c r="DM18" s="88" t="n">
        <v>20000</v>
      </c>
      <c r="DN18" s="88" t="n">
        <v>20000</v>
      </c>
      <c r="DO18" s="88" t="n">
        <v>20000</v>
      </c>
      <c r="DP18" s="88" t="n">
        <v>20000</v>
      </c>
      <c r="DQ18" s="88" t="n">
        <v>20000</v>
      </c>
      <c r="DR18" s="88" t="n">
        <v>20000</v>
      </c>
    </row>
    <row r="19" customFormat="false" ht="12.75" hidden="false" customHeight="false" outlineLevel="0" collapsed="false">
      <c r="A19" s="152" t="n">
        <v>27349</v>
      </c>
      <c r="B19" s="153" t="s">
        <v>122</v>
      </c>
      <c r="C19" s="82"/>
      <c r="D19" s="83"/>
      <c r="E19" s="154" t="n">
        <v>38717</v>
      </c>
      <c r="G19" s="84"/>
      <c r="H19" s="122" t="n">
        <v>0.05</v>
      </c>
      <c r="I19" s="82"/>
      <c r="J19" s="86"/>
      <c r="K19" s="62" t="n">
        <f aca="false">ROUND((O19*31+P19*28+Q19*31+R19*30+S19*31+T19*30+U19*31+V19*31+W19*30+X19*31+Y19*30+Z19*31)*H19,0)</f>
        <v>365000</v>
      </c>
      <c r="L19" s="86" t="n">
        <v>20000</v>
      </c>
      <c r="M19" s="86" t="n">
        <v>20000</v>
      </c>
      <c r="N19" s="86" t="n">
        <v>20000</v>
      </c>
      <c r="O19" s="86" t="n">
        <v>20000</v>
      </c>
      <c r="P19" s="86" t="n">
        <v>20000</v>
      </c>
      <c r="Q19" s="86" t="n">
        <v>20000</v>
      </c>
      <c r="R19" s="86" t="n">
        <v>20000</v>
      </c>
      <c r="S19" s="86" t="n">
        <v>20000</v>
      </c>
      <c r="T19" s="86" t="n">
        <v>20000</v>
      </c>
      <c r="U19" s="86" t="n">
        <v>20000</v>
      </c>
      <c r="V19" s="86" t="n">
        <v>20000</v>
      </c>
      <c r="W19" s="86" t="n">
        <v>20000</v>
      </c>
      <c r="X19" s="86" t="n">
        <v>20000</v>
      </c>
      <c r="Y19" s="86" t="n">
        <v>20000</v>
      </c>
      <c r="Z19" s="86" t="n">
        <v>20000</v>
      </c>
      <c r="AA19" s="86" t="n">
        <v>20000</v>
      </c>
      <c r="AB19" s="86" t="n">
        <v>20000</v>
      </c>
      <c r="AC19" s="86" t="n">
        <v>20000</v>
      </c>
      <c r="AD19" s="86" t="n">
        <v>20000</v>
      </c>
      <c r="AE19" s="86" t="n">
        <v>20000</v>
      </c>
      <c r="AF19" s="86" t="n">
        <v>20000</v>
      </c>
      <c r="AG19" s="86" t="n">
        <v>20000</v>
      </c>
      <c r="AH19" s="86" t="n">
        <v>20000</v>
      </c>
      <c r="AI19" s="86" t="n">
        <v>20000</v>
      </c>
      <c r="AJ19" s="86" t="n">
        <v>20000</v>
      </c>
      <c r="AK19" s="86" t="n">
        <v>20000</v>
      </c>
      <c r="AL19" s="86" t="n">
        <v>20000</v>
      </c>
      <c r="AM19" s="86" t="n">
        <v>20000</v>
      </c>
      <c r="AN19" s="86" t="n">
        <v>20000</v>
      </c>
      <c r="AO19" s="86" t="n">
        <v>20000</v>
      </c>
      <c r="AP19" s="86" t="n">
        <v>20000</v>
      </c>
      <c r="AQ19" s="86" t="n">
        <v>20000</v>
      </c>
      <c r="AR19" s="86" t="n">
        <v>20000</v>
      </c>
      <c r="AS19" s="86" t="n">
        <v>20000</v>
      </c>
      <c r="AT19" s="86" t="n">
        <v>20000</v>
      </c>
      <c r="AU19" s="86" t="n">
        <v>20000</v>
      </c>
      <c r="AV19" s="86" t="n">
        <v>20000</v>
      </c>
      <c r="AW19" s="86" t="n">
        <v>20000</v>
      </c>
      <c r="AX19" s="86" t="n">
        <v>20000</v>
      </c>
      <c r="AY19" s="86" t="n">
        <v>20000</v>
      </c>
      <c r="AZ19" s="86" t="n">
        <v>20000</v>
      </c>
      <c r="BA19" s="86" t="n">
        <v>20000</v>
      </c>
      <c r="BB19" s="86" t="n">
        <v>20000</v>
      </c>
      <c r="BC19" s="86" t="n">
        <v>20000</v>
      </c>
      <c r="BD19" s="86" t="n">
        <v>20000</v>
      </c>
      <c r="BE19" s="86" t="n">
        <v>20000</v>
      </c>
      <c r="BF19" s="86" t="n">
        <v>20000</v>
      </c>
      <c r="BG19" s="86" t="n">
        <v>20000</v>
      </c>
      <c r="BH19" s="86" t="n">
        <v>20000</v>
      </c>
      <c r="BI19" s="86" t="n">
        <v>20000</v>
      </c>
      <c r="BJ19" s="86" t="n">
        <v>20000</v>
      </c>
      <c r="BK19" s="86" t="n">
        <v>20000</v>
      </c>
      <c r="BL19" s="86" t="n">
        <v>20000</v>
      </c>
      <c r="BM19" s="86" t="n">
        <v>20000</v>
      </c>
      <c r="BN19" s="86" t="n">
        <v>20000</v>
      </c>
      <c r="BO19" s="86" t="n">
        <v>20000</v>
      </c>
      <c r="BP19" s="86" t="n">
        <v>20000</v>
      </c>
      <c r="BQ19" s="86" t="n">
        <v>20000</v>
      </c>
      <c r="BR19" s="86" t="n">
        <v>20000</v>
      </c>
      <c r="BS19" s="86" t="n">
        <v>20000</v>
      </c>
      <c r="BT19" s="86" t="n">
        <v>20000</v>
      </c>
      <c r="BU19" s="86" t="n">
        <v>20000</v>
      </c>
      <c r="BV19" s="86" t="n">
        <v>20000</v>
      </c>
      <c r="BW19" s="86" t="n">
        <v>20000</v>
      </c>
      <c r="BX19" s="86" t="n">
        <v>20000</v>
      </c>
      <c r="BY19" s="86" t="n">
        <v>20000</v>
      </c>
      <c r="BZ19" s="86" t="n">
        <v>20000</v>
      </c>
      <c r="CA19" s="86" t="n">
        <v>20000</v>
      </c>
      <c r="CB19" s="86" t="n">
        <v>20000</v>
      </c>
      <c r="CC19" s="86" t="n">
        <v>20000</v>
      </c>
      <c r="CD19" s="86" t="n">
        <v>20000</v>
      </c>
      <c r="CE19" s="86" t="n">
        <v>20000</v>
      </c>
      <c r="CF19" s="86" t="n">
        <v>20000</v>
      </c>
      <c r="CG19" s="86" t="n">
        <v>20000</v>
      </c>
      <c r="CH19" s="86" t="n">
        <v>20000</v>
      </c>
      <c r="CI19" s="86" t="n">
        <v>20000</v>
      </c>
      <c r="CJ19" s="86" t="n">
        <v>20000</v>
      </c>
      <c r="CK19" s="86" t="n">
        <v>20000</v>
      </c>
      <c r="CL19" s="86" t="n">
        <v>20000</v>
      </c>
      <c r="CM19" s="86" t="n">
        <v>20000</v>
      </c>
      <c r="CN19" s="86" t="n">
        <v>20000</v>
      </c>
      <c r="CO19" s="86" t="n">
        <v>20000</v>
      </c>
      <c r="CP19" s="86" t="n">
        <v>20000</v>
      </c>
      <c r="CQ19" s="86" t="n">
        <v>20000</v>
      </c>
      <c r="CR19" s="86" t="n">
        <v>20000</v>
      </c>
      <c r="CS19" s="86" t="n">
        <v>20000</v>
      </c>
      <c r="CT19" s="86" t="n">
        <v>20000</v>
      </c>
      <c r="CU19" s="86" t="n">
        <v>20000</v>
      </c>
      <c r="CV19" s="86" t="n">
        <v>20000</v>
      </c>
      <c r="CW19" s="86" t="n">
        <v>20000</v>
      </c>
      <c r="CX19" s="86" t="n">
        <v>20000</v>
      </c>
      <c r="CY19" s="86" t="n">
        <v>20000</v>
      </c>
      <c r="CZ19" s="86" t="n">
        <v>20000</v>
      </c>
      <c r="DA19" s="86" t="n">
        <v>20000</v>
      </c>
      <c r="DB19" s="86" t="n">
        <v>20000</v>
      </c>
      <c r="DC19" s="86" t="n">
        <v>20000</v>
      </c>
      <c r="DD19" s="86" t="n">
        <v>20000</v>
      </c>
      <c r="DE19" s="86" t="n">
        <v>20000</v>
      </c>
      <c r="DF19" s="86" t="n">
        <v>20000</v>
      </c>
      <c r="DG19" s="86" t="n">
        <v>20000</v>
      </c>
      <c r="DH19" s="86" t="n">
        <v>20000</v>
      </c>
      <c r="DI19" s="86" t="n">
        <v>20000</v>
      </c>
      <c r="DJ19" s="86" t="n">
        <v>20000</v>
      </c>
      <c r="DK19" s="86" t="n">
        <v>20000</v>
      </c>
      <c r="DL19" s="86" t="n">
        <v>20000</v>
      </c>
      <c r="DM19" s="86" t="n">
        <v>20000</v>
      </c>
      <c r="DN19" s="86" t="n">
        <v>20000</v>
      </c>
      <c r="DO19" s="86" t="n">
        <v>20000</v>
      </c>
      <c r="DP19" s="86" t="n">
        <v>20000</v>
      </c>
      <c r="DQ19" s="86" t="n">
        <v>20000</v>
      </c>
      <c r="DR19" s="86" t="n">
        <v>20000</v>
      </c>
    </row>
    <row r="20" customFormat="false" ht="12.75" hidden="false" customHeight="false" outlineLevel="0" collapsed="false">
      <c r="A20" s="152" t="n">
        <v>27377</v>
      </c>
      <c r="B20" s="153" t="s">
        <v>117</v>
      </c>
      <c r="C20" s="82"/>
      <c r="D20" s="83"/>
      <c r="E20" s="154" t="n">
        <v>37315</v>
      </c>
      <c r="G20" s="84"/>
      <c r="H20" s="122" t="n">
        <v>0.05</v>
      </c>
      <c r="I20" s="82"/>
      <c r="J20" s="86"/>
      <c r="K20" s="62" t="n">
        <f aca="false">ROUND((O20*31+P20*28+Q20*31+R20*30+S20*31+T20*30+U20*31+V20*31+W20*30+X20*31+Y20*30+Z20*31)*H20,0)</f>
        <v>29500</v>
      </c>
      <c r="L20" s="86" t="n">
        <v>10000</v>
      </c>
      <c r="M20" s="86" t="n">
        <v>10000</v>
      </c>
      <c r="N20" s="86" t="n">
        <v>10000</v>
      </c>
      <c r="O20" s="86" t="n">
        <v>10000</v>
      </c>
      <c r="P20" s="86" t="n">
        <v>10000</v>
      </c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0"/>
    </row>
    <row r="21" customFormat="false" ht="12.75" hidden="false" customHeight="false" outlineLevel="0" collapsed="false">
      <c r="A21" s="152" t="n">
        <v>27495</v>
      </c>
      <c r="B21" s="153" t="s">
        <v>123</v>
      </c>
      <c r="C21" s="82"/>
      <c r="D21" s="83"/>
      <c r="E21" s="154" t="n">
        <v>37711</v>
      </c>
      <c r="G21" s="84"/>
      <c r="H21" s="122" t="n">
        <v>0.0325</v>
      </c>
      <c r="I21" s="82"/>
      <c r="J21" s="86"/>
      <c r="K21" s="62" t="n">
        <f aca="false">ROUND((O21*31+P21*28+Q21*31+R21*30+S21*31+T21*30+U21*31+V21*31+W21*30+X21*31+Y21*30+Z21*31)*H21,0)</f>
        <v>593125</v>
      </c>
      <c r="L21" s="86" t="n">
        <v>50000</v>
      </c>
      <c r="M21" s="86" t="n">
        <v>50000</v>
      </c>
      <c r="N21" s="86" t="n">
        <v>50000</v>
      </c>
      <c r="O21" s="86" t="n">
        <v>50000</v>
      </c>
      <c r="P21" s="86" t="n">
        <v>50000</v>
      </c>
      <c r="Q21" s="86" t="n">
        <v>50000</v>
      </c>
      <c r="R21" s="86" t="n">
        <v>50000</v>
      </c>
      <c r="S21" s="86" t="n">
        <v>50000</v>
      </c>
      <c r="T21" s="86" t="n">
        <v>50000</v>
      </c>
      <c r="U21" s="86" t="n">
        <v>50000</v>
      </c>
      <c r="V21" s="86" t="n">
        <v>50000</v>
      </c>
      <c r="W21" s="86" t="n">
        <v>50000</v>
      </c>
      <c r="X21" s="86" t="n">
        <v>50000</v>
      </c>
      <c r="Y21" s="86" t="n">
        <v>50000</v>
      </c>
      <c r="Z21" s="86" t="n">
        <v>50000</v>
      </c>
      <c r="AA21" s="86" t="n">
        <v>50000</v>
      </c>
      <c r="AB21" s="86" t="n">
        <v>50000</v>
      </c>
      <c r="AC21" s="86" t="n">
        <v>50000</v>
      </c>
      <c r="AD21" s="88" t="n">
        <v>50000</v>
      </c>
      <c r="AE21" s="88" t="n">
        <v>50000</v>
      </c>
      <c r="AF21" s="88" t="n">
        <v>50000</v>
      </c>
      <c r="AG21" s="88" t="n">
        <v>50000</v>
      </c>
      <c r="AH21" s="88" t="n">
        <v>50000</v>
      </c>
      <c r="AI21" s="88" t="n">
        <v>50000</v>
      </c>
      <c r="AJ21" s="88" t="n">
        <v>50000</v>
      </c>
      <c r="AK21" s="88" t="n">
        <v>50000</v>
      </c>
      <c r="AL21" s="88" t="n">
        <v>50000</v>
      </c>
      <c r="AM21" s="88" t="n">
        <v>50000</v>
      </c>
      <c r="AN21" s="88" t="n">
        <v>50000</v>
      </c>
      <c r="AO21" s="88" t="n">
        <v>50000</v>
      </c>
      <c r="AP21" s="88" t="n">
        <v>50000</v>
      </c>
      <c r="AQ21" s="88" t="n">
        <v>50000</v>
      </c>
      <c r="AR21" s="88" t="n">
        <v>50000</v>
      </c>
      <c r="AS21" s="88" t="n">
        <v>50000</v>
      </c>
      <c r="AT21" s="88" t="n">
        <v>50000</v>
      </c>
      <c r="AU21" s="88" t="n">
        <v>50000</v>
      </c>
      <c r="AV21" s="88" t="n">
        <v>50000</v>
      </c>
      <c r="AW21" s="88" t="n">
        <v>50000</v>
      </c>
      <c r="AX21" s="88" t="n">
        <v>50000</v>
      </c>
      <c r="AY21" s="88" t="n">
        <v>50000</v>
      </c>
      <c r="AZ21" s="88" t="n">
        <v>50000</v>
      </c>
      <c r="BA21" s="88" t="n">
        <v>50000</v>
      </c>
      <c r="BB21" s="88" t="n">
        <v>50000</v>
      </c>
      <c r="BC21" s="88" t="n">
        <v>50000</v>
      </c>
      <c r="BD21" s="88" t="n">
        <v>50000</v>
      </c>
      <c r="BE21" s="88" t="n">
        <v>50000</v>
      </c>
      <c r="BF21" s="88" t="n">
        <v>50000</v>
      </c>
      <c r="BG21" s="88" t="n">
        <v>50000</v>
      </c>
      <c r="BH21" s="88" t="n">
        <v>50000</v>
      </c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0"/>
    </row>
    <row r="22" customFormat="false" ht="12.75" hidden="false" customHeight="false" outlineLevel="0" collapsed="false">
      <c r="A22" s="152" t="n">
        <v>27579</v>
      </c>
      <c r="B22" s="153" t="s">
        <v>122</v>
      </c>
      <c r="C22" s="82"/>
      <c r="D22" s="83"/>
      <c r="E22" s="154" t="n">
        <v>37407</v>
      </c>
      <c r="G22" s="84"/>
      <c r="H22" s="122" t="n">
        <v>0.06</v>
      </c>
      <c r="I22" s="82"/>
      <c r="J22" s="86"/>
      <c r="K22" s="62" t="n">
        <f aca="false">ROUND((O22*31+P22*28+Q22*31+R22*30+S22*31+T22*30+U22*31+V22*31+W22*30+X22*31+Y22*30+Z22*31)*H22,0)</f>
        <v>438000</v>
      </c>
      <c r="L22" s="86" t="n">
        <v>20000</v>
      </c>
      <c r="M22" s="86" t="n">
        <v>20000</v>
      </c>
      <c r="N22" s="86" t="n">
        <v>20000</v>
      </c>
      <c r="O22" s="86" t="n">
        <v>20000</v>
      </c>
      <c r="P22" s="86" t="n">
        <v>20000</v>
      </c>
      <c r="Q22" s="86" t="n">
        <v>20000</v>
      </c>
      <c r="R22" s="86" t="n">
        <v>20000</v>
      </c>
      <c r="S22" s="86" t="n">
        <v>20000</v>
      </c>
      <c r="T22" s="88" t="n">
        <v>20000</v>
      </c>
      <c r="U22" s="88" t="n">
        <v>20000</v>
      </c>
      <c r="V22" s="88" t="n">
        <v>20000</v>
      </c>
      <c r="W22" s="88" t="n">
        <v>20000</v>
      </c>
      <c r="X22" s="88" t="n">
        <v>20000</v>
      </c>
      <c r="Y22" s="88" t="n">
        <v>20000</v>
      </c>
      <c r="Z22" s="88" t="n">
        <v>20000</v>
      </c>
      <c r="AA22" s="88" t="n">
        <v>20000</v>
      </c>
      <c r="AB22" s="88" t="n">
        <v>20000</v>
      </c>
      <c r="AC22" s="88" t="n">
        <v>20000</v>
      </c>
      <c r="AD22" s="88" t="n">
        <v>20000</v>
      </c>
      <c r="AE22" s="88" t="n">
        <v>20000</v>
      </c>
      <c r="AF22" s="88" t="n">
        <v>20000</v>
      </c>
      <c r="AG22" s="88" t="n">
        <v>20000</v>
      </c>
      <c r="AH22" s="88" t="n">
        <v>20000</v>
      </c>
      <c r="AI22" s="88" t="n">
        <v>20000</v>
      </c>
      <c r="AJ22" s="88" t="n">
        <v>20000</v>
      </c>
      <c r="AK22" s="88" t="n">
        <v>20000</v>
      </c>
      <c r="AL22" s="88" t="n">
        <v>20000</v>
      </c>
      <c r="AM22" s="88" t="n">
        <v>20000</v>
      </c>
      <c r="AN22" s="88" t="n">
        <v>20000</v>
      </c>
      <c r="AO22" s="88" t="n">
        <v>20000</v>
      </c>
      <c r="AP22" s="88" t="n">
        <v>20000</v>
      </c>
      <c r="AQ22" s="88" t="n">
        <v>20000</v>
      </c>
      <c r="AR22" s="88" t="n">
        <v>20000</v>
      </c>
      <c r="AS22" s="88" t="n">
        <v>20000</v>
      </c>
      <c r="AT22" s="88" t="n">
        <v>20000</v>
      </c>
      <c r="AU22" s="88" t="n">
        <v>20000</v>
      </c>
      <c r="AV22" s="88" t="n">
        <v>20000</v>
      </c>
      <c r="AW22" s="88" t="n">
        <v>20000</v>
      </c>
      <c r="AX22" s="88" t="n">
        <v>20000</v>
      </c>
      <c r="AY22" s="88" t="n">
        <v>20000</v>
      </c>
      <c r="AZ22" s="88" t="n">
        <v>20000</v>
      </c>
      <c r="BA22" s="88" t="n">
        <v>20000</v>
      </c>
      <c r="BB22" s="88" t="n">
        <v>20000</v>
      </c>
      <c r="BC22" s="88" t="n">
        <v>20000</v>
      </c>
      <c r="BD22" s="88" t="n">
        <v>20000</v>
      </c>
      <c r="BE22" s="88" t="n">
        <v>20000</v>
      </c>
      <c r="BF22" s="88" t="n">
        <v>20000</v>
      </c>
      <c r="BG22" s="88" t="n">
        <v>20000</v>
      </c>
      <c r="BH22" s="88" t="n">
        <v>20000</v>
      </c>
      <c r="BI22" s="88" t="n">
        <v>20000</v>
      </c>
      <c r="BJ22" s="88" t="n">
        <v>20000</v>
      </c>
      <c r="BK22" s="88" t="n">
        <v>20000</v>
      </c>
      <c r="BL22" s="88" t="n">
        <v>20000</v>
      </c>
      <c r="BM22" s="88" t="n">
        <v>20000</v>
      </c>
      <c r="BN22" s="88" t="n">
        <v>20000</v>
      </c>
      <c r="BO22" s="88" t="n">
        <v>20000</v>
      </c>
      <c r="BP22" s="88" t="n">
        <v>20000</v>
      </c>
      <c r="BQ22" s="88" t="n">
        <v>20000</v>
      </c>
      <c r="BR22" s="88" t="n">
        <v>20000</v>
      </c>
      <c r="BS22" s="88" t="n">
        <v>20000</v>
      </c>
      <c r="BT22" s="88" t="n">
        <v>20000</v>
      </c>
      <c r="BU22" s="88" t="n">
        <v>20000</v>
      </c>
      <c r="BV22" s="88" t="n">
        <v>20000</v>
      </c>
      <c r="BW22" s="88" t="n">
        <v>20000</v>
      </c>
      <c r="BX22" s="88" t="n">
        <v>20000</v>
      </c>
      <c r="BY22" s="88" t="n">
        <v>20000</v>
      </c>
      <c r="BZ22" s="88" t="n">
        <v>20000</v>
      </c>
      <c r="CA22" s="88" t="n">
        <v>20000</v>
      </c>
      <c r="CB22" s="88" t="n">
        <v>20000</v>
      </c>
      <c r="CC22" s="88" t="n">
        <v>20000</v>
      </c>
      <c r="CD22" s="88" t="n">
        <v>20000</v>
      </c>
      <c r="CE22" s="88" t="n">
        <v>20000</v>
      </c>
      <c r="CF22" s="88" t="n">
        <v>20000</v>
      </c>
      <c r="CG22" s="88" t="n">
        <v>20000</v>
      </c>
      <c r="CH22" s="88" t="n">
        <v>20000</v>
      </c>
      <c r="CI22" s="88" t="n">
        <v>20000</v>
      </c>
      <c r="CJ22" s="88" t="n">
        <v>20000</v>
      </c>
      <c r="CK22" s="88" t="n">
        <v>20000</v>
      </c>
      <c r="CL22" s="88" t="n">
        <v>20000</v>
      </c>
      <c r="CM22" s="88" t="n">
        <v>20000</v>
      </c>
      <c r="CN22" s="88" t="n">
        <v>20000</v>
      </c>
      <c r="CO22" s="88" t="n">
        <v>20000</v>
      </c>
      <c r="CP22" s="88" t="n">
        <v>20000</v>
      </c>
      <c r="CQ22" s="88" t="n">
        <v>20000</v>
      </c>
      <c r="CR22" s="88" t="n">
        <v>20000</v>
      </c>
      <c r="CS22" s="88" t="n">
        <v>20000</v>
      </c>
      <c r="CT22" s="88" t="n">
        <v>20000</v>
      </c>
      <c r="CU22" s="88" t="n">
        <v>20000</v>
      </c>
      <c r="CV22" s="88" t="n">
        <v>20000</v>
      </c>
      <c r="CW22" s="88" t="n">
        <v>20000</v>
      </c>
      <c r="CX22" s="88" t="n">
        <v>20000</v>
      </c>
      <c r="CY22" s="88" t="n">
        <v>20000</v>
      </c>
      <c r="CZ22" s="88" t="n">
        <v>20000</v>
      </c>
      <c r="DA22" s="88" t="n">
        <v>20000</v>
      </c>
      <c r="DB22" s="88" t="n">
        <v>20000</v>
      </c>
      <c r="DC22" s="88" t="n">
        <v>20000</v>
      </c>
      <c r="DD22" s="88" t="n">
        <v>20000</v>
      </c>
      <c r="DE22" s="88" t="n">
        <v>20000</v>
      </c>
      <c r="DF22" s="88" t="n">
        <v>20000</v>
      </c>
      <c r="DG22" s="88" t="n">
        <v>20000</v>
      </c>
      <c r="DH22" s="88" t="n">
        <v>20000</v>
      </c>
      <c r="DI22" s="88" t="n">
        <v>20000</v>
      </c>
      <c r="DJ22" s="88" t="n">
        <v>20000</v>
      </c>
      <c r="DK22" s="88" t="n">
        <v>20000</v>
      </c>
      <c r="DL22" s="88" t="n">
        <v>20000</v>
      </c>
      <c r="DM22" s="88" t="n">
        <v>20000</v>
      </c>
      <c r="DN22" s="88" t="n">
        <v>20000</v>
      </c>
      <c r="DO22" s="88" t="n">
        <v>20000</v>
      </c>
      <c r="DP22" s="88" t="n">
        <v>20000</v>
      </c>
      <c r="DQ22" s="88" t="n">
        <v>20000</v>
      </c>
      <c r="DR22" s="88" t="n">
        <v>20000</v>
      </c>
    </row>
    <row r="23" customFormat="false" ht="12.75" hidden="false" customHeight="false" outlineLevel="0" collapsed="false">
      <c r="A23" s="152" t="n">
        <v>27600</v>
      </c>
      <c r="B23" s="153" t="s">
        <v>124</v>
      </c>
      <c r="C23" s="82"/>
      <c r="D23" s="83"/>
      <c r="E23" s="154" t="n">
        <v>37407</v>
      </c>
      <c r="G23" s="84"/>
      <c r="H23" s="122" t="n">
        <v>0.09</v>
      </c>
      <c r="I23" s="82"/>
      <c r="J23" s="86"/>
      <c r="K23" s="62" t="n">
        <f aca="false">ROUND((O23*31+P23*28+Q23*31+R23*30+S23*31+T23*30+U23*31+V23*31+W23*30+X23*31+Y23*30+Z23*31)*H23,0)</f>
        <v>33975</v>
      </c>
      <c r="L23" s="86" t="n">
        <v>2500</v>
      </c>
      <c r="M23" s="86" t="n">
        <v>2500</v>
      </c>
      <c r="N23" s="86" t="n">
        <v>2500</v>
      </c>
      <c r="O23" s="86" t="n">
        <v>2500</v>
      </c>
      <c r="P23" s="86" t="n">
        <v>2500</v>
      </c>
      <c r="Q23" s="86" t="n">
        <v>2500</v>
      </c>
      <c r="R23" s="86" t="n">
        <v>2500</v>
      </c>
      <c r="S23" s="86" t="n">
        <v>2500</v>
      </c>
      <c r="T23" s="86"/>
      <c r="U23" s="86"/>
      <c r="V23" s="86"/>
      <c r="W23" s="86"/>
      <c r="X23" s="86"/>
      <c r="Y23" s="86"/>
      <c r="Z23" s="86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0"/>
    </row>
    <row r="24" customFormat="false" ht="12.75" hidden="false" customHeight="false" outlineLevel="0" collapsed="false">
      <c r="A24" s="149" t="n">
        <v>27606</v>
      </c>
      <c r="B24" s="150" t="s">
        <v>125</v>
      </c>
      <c r="C24" s="82"/>
      <c r="D24" s="83"/>
      <c r="E24" s="151" t="n">
        <v>38990</v>
      </c>
      <c r="G24" s="84"/>
      <c r="H24" s="122" t="n">
        <v>0.08</v>
      </c>
      <c r="I24" s="82"/>
      <c r="J24" s="86"/>
      <c r="K24" s="62" t="n">
        <f aca="false">ROUND((O24*31+P24*28+Q24*31+R24*30+S24*31+T24*30+U24*31+V24*31+W24*30+X24*31+Y24*30+Z24*31)*H24,0)</f>
        <v>2336000</v>
      </c>
      <c r="L24" s="86" t="n">
        <v>80000</v>
      </c>
      <c r="M24" s="86" t="n">
        <v>80000</v>
      </c>
      <c r="N24" s="86" t="n">
        <v>80000</v>
      </c>
      <c r="O24" s="86" t="n">
        <v>80000</v>
      </c>
      <c r="P24" s="86" t="n">
        <v>80000</v>
      </c>
      <c r="Q24" s="86" t="n">
        <v>80000</v>
      </c>
      <c r="R24" s="86" t="n">
        <v>80000</v>
      </c>
      <c r="S24" s="86" t="n">
        <v>80000</v>
      </c>
      <c r="T24" s="86" t="n">
        <v>80000</v>
      </c>
      <c r="U24" s="86" t="n">
        <v>80000</v>
      </c>
      <c r="V24" s="86" t="n">
        <v>80000</v>
      </c>
      <c r="W24" s="86" t="n">
        <v>80000</v>
      </c>
      <c r="X24" s="86" t="n">
        <v>80000</v>
      </c>
      <c r="Y24" s="86" t="n">
        <v>80000</v>
      </c>
      <c r="Z24" s="86" t="n">
        <v>80000</v>
      </c>
      <c r="AA24" s="86" t="n">
        <v>80000</v>
      </c>
      <c r="AB24" s="86" t="n">
        <v>80000</v>
      </c>
      <c r="AC24" s="86" t="n">
        <v>80000</v>
      </c>
      <c r="AD24" s="86" t="n">
        <v>80000</v>
      </c>
      <c r="AE24" s="86" t="n">
        <v>80000</v>
      </c>
      <c r="AF24" s="86" t="n">
        <v>80000</v>
      </c>
      <c r="AG24" s="86" t="n">
        <v>80000</v>
      </c>
      <c r="AH24" s="86" t="n">
        <v>80000</v>
      </c>
      <c r="AI24" s="86" t="n">
        <v>80000</v>
      </c>
      <c r="AJ24" s="86" t="n">
        <v>80000</v>
      </c>
      <c r="AK24" s="86" t="n">
        <v>80000</v>
      </c>
      <c r="AL24" s="86" t="n">
        <v>80000</v>
      </c>
      <c r="AM24" s="86" t="n">
        <v>80000</v>
      </c>
      <c r="AN24" s="86" t="n">
        <v>80000</v>
      </c>
      <c r="AO24" s="86" t="n">
        <v>80000</v>
      </c>
      <c r="AP24" s="86" t="n">
        <v>80000</v>
      </c>
      <c r="AQ24" s="86" t="n">
        <v>80000</v>
      </c>
      <c r="AR24" s="86" t="n">
        <v>80000</v>
      </c>
      <c r="AS24" s="86" t="n">
        <v>80000</v>
      </c>
      <c r="AT24" s="86" t="n">
        <v>80000</v>
      </c>
      <c r="AU24" s="86" t="n">
        <v>80000</v>
      </c>
      <c r="AV24" s="86" t="n">
        <v>80000</v>
      </c>
      <c r="AW24" s="86" t="n">
        <v>80000</v>
      </c>
      <c r="AX24" s="86" t="n">
        <v>80000</v>
      </c>
      <c r="AY24" s="86" t="n">
        <v>80000</v>
      </c>
      <c r="AZ24" s="86" t="n">
        <v>80000</v>
      </c>
      <c r="BA24" s="86" t="n">
        <v>80000</v>
      </c>
      <c r="BB24" s="86" t="n">
        <v>80000</v>
      </c>
      <c r="BC24" s="86" t="n">
        <v>80000</v>
      </c>
      <c r="BD24" s="86" t="n">
        <v>80000</v>
      </c>
      <c r="BE24" s="86" t="n">
        <v>80000</v>
      </c>
      <c r="BF24" s="86" t="n">
        <v>80000</v>
      </c>
      <c r="BG24" s="86" t="n">
        <v>80000</v>
      </c>
      <c r="BH24" s="86" t="n">
        <v>80000</v>
      </c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0"/>
    </row>
    <row r="25" customFormat="false" ht="12.75" hidden="false" customHeight="false" outlineLevel="0" collapsed="false">
      <c r="C25" s="82"/>
      <c r="D25" s="83"/>
      <c r="E25" s="83"/>
      <c r="G25" s="84"/>
      <c r="H25" s="122"/>
      <c r="I25" s="82"/>
      <c r="J25" s="86"/>
      <c r="K25" s="62"/>
      <c r="L25" s="86"/>
      <c r="M25" s="86"/>
      <c r="N25" s="86"/>
      <c r="O25" s="87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0"/>
    </row>
    <row r="26" customFormat="false" ht="12.75" hidden="false" customHeight="false" outlineLevel="0" collapsed="false">
      <c r="C26" s="82"/>
      <c r="D26" s="83"/>
      <c r="E26" s="83"/>
      <c r="G26" s="84"/>
      <c r="H26" s="122"/>
      <c r="I26" s="124" t="n">
        <v>20000</v>
      </c>
      <c r="J26" s="124" t="n">
        <v>20000</v>
      </c>
      <c r="K26" s="145"/>
      <c r="L26" s="124"/>
      <c r="M26" s="124"/>
      <c r="N26" s="124"/>
      <c r="O26" s="126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 t="n">
        <v>20000</v>
      </c>
      <c r="BJ26" s="127" t="n">
        <v>20000</v>
      </c>
      <c r="BK26" s="127" t="n">
        <v>20000</v>
      </c>
      <c r="BL26" s="127" t="n">
        <v>20000</v>
      </c>
      <c r="BM26" s="127" t="n">
        <v>20000</v>
      </c>
      <c r="BN26" s="127" t="n">
        <v>20000</v>
      </c>
      <c r="BO26" s="127" t="n">
        <v>20000</v>
      </c>
      <c r="BP26" s="127" t="n">
        <v>20000</v>
      </c>
      <c r="BQ26" s="127" t="n">
        <v>20000</v>
      </c>
      <c r="BR26" s="127" t="n">
        <v>20000</v>
      </c>
      <c r="BS26" s="127" t="n">
        <v>20000</v>
      </c>
      <c r="BT26" s="127" t="n">
        <v>20000</v>
      </c>
      <c r="BU26" s="127" t="n">
        <v>20000</v>
      </c>
      <c r="BV26" s="127" t="n">
        <v>20000</v>
      </c>
      <c r="BW26" s="80"/>
    </row>
    <row r="27" customFormat="false" ht="12.75" hidden="false" customHeight="false" outlineLevel="0" collapsed="false">
      <c r="G27" s="121"/>
      <c r="H27" s="128"/>
      <c r="I27" s="82" t="n">
        <f aca="false">SUM(I10:I26)</f>
        <v>20000</v>
      </c>
      <c r="J27" s="82" t="n">
        <f aca="false">SUM(J10:J26)</f>
        <v>20000</v>
      </c>
      <c r="K27" s="62" t="n">
        <f aca="false">SUM(K10:K26)</f>
        <v>9615577</v>
      </c>
      <c r="L27" s="82" t="n">
        <f aca="false">SUM(L10:L26)</f>
        <v>722402.8</v>
      </c>
      <c r="M27" s="82" t="n">
        <f aca="false">SUM(M10:M26)</f>
        <v>717402.8</v>
      </c>
      <c r="N27" s="82" t="n">
        <f aca="false">SUM(N10:N26)</f>
        <v>694402.8</v>
      </c>
      <c r="O27" s="129" t="n">
        <f aca="false">SUM(O10:O26)</f>
        <v>694402.8</v>
      </c>
      <c r="P27" s="82" t="n">
        <f aca="false">SUM(P10:P26)</f>
        <v>694402.8</v>
      </c>
      <c r="Q27" s="82" t="n">
        <f aca="false">SUM(Q10:Q26)</f>
        <v>684402.8</v>
      </c>
      <c r="R27" s="82" t="n">
        <f aca="false">SUM(R10:R26)</f>
        <v>684402.8</v>
      </c>
      <c r="S27" s="82" t="n">
        <f aca="false">SUM(S10:S26)</f>
        <v>684402.8</v>
      </c>
      <c r="T27" s="82" t="n">
        <f aca="false">SUM(T10:T26)</f>
        <v>681902.8</v>
      </c>
      <c r="U27" s="82" t="n">
        <f aca="false">SUM(U10:U26)</f>
        <v>681902.8</v>
      </c>
      <c r="V27" s="82" t="n">
        <f aca="false">SUM(V10:V26)</f>
        <v>681902.8</v>
      </c>
      <c r="W27" s="82" t="n">
        <f aca="false">SUM(W10:W26)</f>
        <v>681902.8</v>
      </c>
      <c r="X27" s="82" t="n">
        <f aca="false">SUM(X10:X26)</f>
        <v>681902.8</v>
      </c>
      <c r="Y27" s="82" t="n">
        <f aca="false">SUM(Y10:Y26)</f>
        <v>681902.8</v>
      </c>
      <c r="Z27" s="82" t="n">
        <f aca="false">SUM(Z10:Z26)</f>
        <v>681902.8</v>
      </c>
      <c r="AA27" s="82" t="n">
        <f aca="false">SUM(AA10:AA26)</f>
        <v>681902.8</v>
      </c>
      <c r="AB27" s="82" t="n">
        <f aca="false">SUM(AB10:AB26)</f>
        <v>681902.8</v>
      </c>
      <c r="AC27" s="82" t="n">
        <f aca="false">SUM(AC10:AC26)</f>
        <v>681902.8</v>
      </c>
      <c r="AD27" s="82" t="n">
        <f aca="false">SUM(AD10:AD26)</f>
        <v>681902.8</v>
      </c>
      <c r="AE27" s="82" t="n">
        <f aca="false">SUM(AE10:AE26)</f>
        <v>681902.8</v>
      </c>
      <c r="AF27" s="82" t="n">
        <f aca="false">SUM(AF10:AF26)</f>
        <v>681902.8</v>
      </c>
      <c r="AG27" s="82" t="n">
        <f aca="false">SUM(AG10:AG26)</f>
        <v>681902.8</v>
      </c>
      <c r="AH27" s="82" t="n">
        <f aca="false">SUM(AH10:AH26)</f>
        <v>681902.8</v>
      </c>
      <c r="AI27" s="82" t="n">
        <f aca="false">SUM(AI10:AI26)</f>
        <v>681902.8</v>
      </c>
      <c r="AJ27" s="82" t="n">
        <f aca="false">SUM(AJ10:AJ26)</f>
        <v>681902.8</v>
      </c>
      <c r="AK27" s="82" t="n">
        <f aca="false">SUM(AK10:AK26)</f>
        <v>681902.8</v>
      </c>
      <c r="AL27" s="82" t="n">
        <f aca="false">SUM(AL10:AL26)</f>
        <v>681902.8</v>
      </c>
      <c r="AM27" s="82" t="n">
        <f aca="false">SUM(AM10:AM26)</f>
        <v>681902.8</v>
      </c>
      <c r="AN27" s="82" t="n">
        <f aca="false">SUM(AN10:AN26)</f>
        <v>681902.8</v>
      </c>
      <c r="AO27" s="82" t="n">
        <f aca="false">SUM(AO10:AO26)</f>
        <v>681902.8</v>
      </c>
      <c r="AP27" s="82" t="n">
        <f aca="false">SUM(AP10:AP26)</f>
        <v>681902.8</v>
      </c>
      <c r="AQ27" s="82" t="n">
        <f aca="false">SUM(AQ10:AQ26)</f>
        <v>681902.8</v>
      </c>
      <c r="AR27" s="82" t="n">
        <f aca="false">SUM(AR10:AR26)</f>
        <v>681902.8</v>
      </c>
      <c r="AS27" s="82" t="n">
        <f aca="false">SUM(AS10:AS26)</f>
        <v>681902.8</v>
      </c>
      <c r="AT27" s="82" t="n">
        <f aca="false">SUM(AT10:AT26)</f>
        <v>681902.8</v>
      </c>
      <c r="AU27" s="82" t="n">
        <f aca="false">SUM(AU10:AU26)</f>
        <v>681902.8</v>
      </c>
      <c r="AV27" s="82" t="n">
        <f aca="false">SUM(AV10:AV26)</f>
        <v>681902.8</v>
      </c>
      <c r="AW27" s="82" t="n">
        <f aca="false">SUM(AW10:AW26)</f>
        <v>681902.8</v>
      </c>
      <c r="AX27" s="82" t="n">
        <f aca="false">SUM(AX10:AX26)</f>
        <v>681902.8</v>
      </c>
      <c r="AY27" s="82" t="n">
        <f aca="false">SUM(AY10:AY26)</f>
        <v>681902.8</v>
      </c>
      <c r="AZ27" s="82" t="n">
        <f aca="false">SUM(AZ10:AZ26)</f>
        <v>681902.8</v>
      </c>
      <c r="BA27" s="82" t="n">
        <f aca="false">SUM(BA10:BA26)</f>
        <v>681902.8</v>
      </c>
      <c r="BB27" s="82" t="n">
        <f aca="false">SUM(BB10:BB26)</f>
        <v>681902.8</v>
      </c>
      <c r="BC27" s="82" t="n">
        <f aca="false">SUM(BC10:BC26)</f>
        <v>681902.8</v>
      </c>
      <c r="BD27" s="82" t="n">
        <f aca="false">SUM(BD10:BD26)</f>
        <v>681902.8</v>
      </c>
      <c r="BE27" s="82" t="n">
        <f aca="false">SUM(BE10:BE26)</f>
        <v>681902.8</v>
      </c>
      <c r="BF27" s="82" t="n">
        <f aca="false">SUM(BF10:BF26)</f>
        <v>681902.8</v>
      </c>
      <c r="BG27" s="82" t="n">
        <f aca="false">SUM(BG10:BG26)</f>
        <v>681902.8</v>
      </c>
      <c r="BH27" s="82" t="n">
        <f aca="false">SUM(BH10:BH26)</f>
        <v>681902.8</v>
      </c>
      <c r="BI27" s="82" t="n">
        <f aca="false">SUM(BI10:BI26)</f>
        <v>95188.8</v>
      </c>
      <c r="BJ27" s="82" t="n">
        <f aca="false">SUM(BJ10:BJ26)</f>
        <v>95188.8</v>
      </c>
      <c r="BK27" s="82" t="n">
        <f aca="false">SUM(BK10:BK26)</f>
        <v>95188.8</v>
      </c>
      <c r="BL27" s="82" t="n">
        <f aca="false">SUM(BL10:BL26)</f>
        <v>95188.8</v>
      </c>
      <c r="BM27" s="82" t="n">
        <f aca="false">SUM(BM10:BM26)</f>
        <v>95188.8</v>
      </c>
      <c r="BN27" s="82" t="n">
        <f aca="false">SUM(BN10:BN26)</f>
        <v>95188.8</v>
      </c>
      <c r="BO27" s="82" t="n">
        <f aca="false">SUM(BO10:BO26)</f>
        <v>95188.8</v>
      </c>
      <c r="BP27" s="82" t="n">
        <f aca="false">SUM(BP10:BP26)</f>
        <v>95188.8</v>
      </c>
      <c r="BQ27" s="82" t="n">
        <f aca="false">SUM(BQ10:BQ26)</f>
        <v>95188.8</v>
      </c>
      <c r="BR27" s="82" t="n">
        <f aca="false">SUM(BR10:BR26)</f>
        <v>95188.8</v>
      </c>
      <c r="BS27" s="82" t="n">
        <f aca="false">SUM(BS10:BS26)</f>
        <v>95188.8</v>
      </c>
      <c r="BT27" s="82" t="n">
        <f aca="false">SUM(BT10:BT26)</f>
        <v>95188.8</v>
      </c>
      <c r="BU27" s="82" t="n">
        <f aca="false">SUM(BU10:BU26)</f>
        <v>95188.8</v>
      </c>
      <c r="BV27" s="82" t="n">
        <f aca="false">SUM(BV10:BV26)</f>
        <v>95188.8</v>
      </c>
    </row>
    <row r="28" customFormat="false" ht="12.75" hidden="false" customHeight="false" outlineLevel="0" collapsed="false">
      <c r="A28" s="107" t="s">
        <v>75</v>
      </c>
      <c r="B28" s="108"/>
      <c r="C28" s="108"/>
      <c r="D28" s="108"/>
      <c r="E28" s="109"/>
      <c r="F28" s="109"/>
      <c r="G28" s="108"/>
      <c r="H28" s="110"/>
      <c r="I28" s="110"/>
      <c r="J28" s="110"/>
      <c r="K28" s="111"/>
      <c r="L28" s="110"/>
      <c r="M28" s="112"/>
      <c r="N28" s="112"/>
      <c r="O28" s="113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 t="n">
        <f aca="false">AVERAGE(O27:Z27)</f>
        <v>684611.133333333</v>
      </c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 t="n">
        <f aca="false">AVERAGE(AA27:AL27)</f>
        <v>681902.8</v>
      </c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 t="n">
        <f aca="false">AVERAGE(AM27:AX27)</f>
        <v>681902.8</v>
      </c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4" t="n">
        <f aca="false">AVERAGE(AY27:BJ27)</f>
        <v>584117.133333333</v>
      </c>
      <c r="BK28" s="115"/>
      <c r="BL28" s="115"/>
      <c r="BM28" s="115"/>
      <c r="BN28" s="115"/>
      <c r="BO28" s="115"/>
      <c r="BP28" s="115"/>
      <c r="BQ28" s="115"/>
      <c r="BR28" s="115"/>
      <c r="BS28" s="115"/>
      <c r="BT28" s="115"/>
      <c r="BU28" s="115"/>
      <c r="BV28" s="112" t="n">
        <f aca="false">AVERAGE(BK27:BV27)</f>
        <v>95188.8</v>
      </c>
      <c r="BW28" s="115"/>
      <c r="BX28" s="115"/>
      <c r="BY28" s="115"/>
      <c r="BZ28" s="115"/>
      <c r="CA28" s="115"/>
      <c r="CB28" s="115"/>
      <c r="CC28" s="115"/>
      <c r="CD28" s="115"/>
      <c r="CE28" s="115"/>
      <c r="CF28" s="115"/>
      <c r="CG28" s="115"/>
      <c r="CH28" s="115"/>
      <c r="CI28" s="115"/>
      <c r="CJ28" s="115"/>
      <c r="CK28" s="115"/>
      <c r="CL28" s="115"/>
      <c r="CM28" s="115"/>
      <c r="CN28" s="115"/>
      <c r="CO28" s="115"/>
      <c r="CP28" s="115"/>
      <c r="CQ28" s="115"/>
      <c r="CR28" s="115"/>
      <c r="CS28" s="115"/>
      <c r="CT28" s="115"/>
      <c r="CU28" s="115"/>
      <c r="CV28" s="115"/>
      <c r="CW28" s="115"/>
      <c r="CX28" s="115"/>
      <c r="CY28" s="115"/>
      <c r="CZ28" s="115"/>
      <c r="DA28" s="115"/>
      <c r="DB28" s="115"/>
      <c r="DC28" s="115"/>
      <c r="DD28" s="108"/>
      <c r="DE28" s="108"/>
      <c r="DF28" s="108"/>
      <c r="DG28" s="108"/>
      <c r="DH28" s="108"/>
      <c r="DI28" s="108"/>
      <c r="DJ28" s="108"/>
      <c r="DK28" s="108"/>
      <c r="DL28" s="108"/>
      <c r="DM28" s="108"/>
      <c r="DN28" s="108"/>
      <c r="DO28" s="108"/>
      <c r="DP28" s="108"/>
      <c r="DQ28" s="108"/>
      <c r="DR28" s="108"/>
    </row>
    <row r="29" customFormat="false" ht="12.75" hidden="true" customHeight="false" outlineLevel="0" collapsed="false">
      <c r="A29" s="155" t="s">
        <v>72</v>
      </c>
      <c r="C29" s="106"/>
      <c r="E29" s="83"/>
      <c r="G29" s="84"/>
      <c r="H29" s="84"/>
      <c r="I29" s="130" t="n">
        <f aca="false">850000-I27</f>
        <v>830000</v>
      </c>
      <c r="J29" s="130" t="n">
        <f aca="false">850000-J27</f>
        <v>830000</v>
      </c>
      <c r="K29" s="130"/>
      <c r="L29" s="130" t="n">
        <v>0</v>
      </c>
      <c r="M29" s="130" t="n">
        <v>0</v>
      </c>
      <c r="N29" s="130" t="n">
        <v>0</v>
      </c>
      <c r="O29" s="130" t="n">
        <v>0</v>
      </c>
      <c r="P29" s="130" t="n">
        <v>0</v>
      </c>
      <c r="Q29" s="130" t="n">
        <v>0</v>
      </c>
      <c r="R29" s="130" t="n">
        <v>0</v>
      </c>
      <c r="S29" s="130" t="n">
        <v>0</v>
      </c>
      <c r="T29" s="130" t="n">
        <v>0</v>
      </c>
      <c r="U29" s="130" t="n">
        <v>0</v>
      </c>
      <c r="V29" s="130" t="n">
        <v>0</v>
      </c>
      <c r="W29" s="130" t="n">
        <v>0</v>
      </c>
      <c r="X29" s="130" t="n">
        <v>0</v>
      </c>
      <c r="Y29" s="130" t="n">
        <v>0</v>
      </c>
      <c r="Z29" s="130" t="n">
        <v>0</v>
      </c>
      <c r="AA29" s="130" t="n">
        <v>0</v>
      </c>
      <c r="AB29" s="130" t="n">
        <v>0</v>
      </c>
      <c r="AC29" s="130" t="n">
        <v>0</v>
      </c>
      <c r="AD29" s="130" t="n">
        <v>0</v>
      </c>
      <c r="AE29" s="130" t="n">
        <v>0</v>
      </c>
      <c r="AF29" s="130" t="n">
        <v>0</v>
      </c>
      <c r="AG29" s="130" t="n">
        <v>0</v>
      </c>
      <c r="AH29" s="130" t="n">
        <v>0</v>
      </c>
      <c r="AI29" s="130" t="n">
        <v>0</v>
      </c>
      <c r="AJ29" s="130" t="n">
        <v>0</v>
      </c>
      <c r="AK29" s="130" t="n">
        <v>0</v>
      </c>
      <c r="AL29" s="130" t="n">
        <v>0</v>
      </c>
      <c r="AM29" s="130" t="n">
        <v>0</v>
      </c>
      <c r="AN29" s="130" t="n">
        <v>0</v>
      </c>
      <c r="AO29" s="130" t="n">
        <v>0</v>
      </c>
      <c r="AP29" s="130" t="n">
        <v>0</v>
      </c>
      <c r="AQ29" s="130" t="n">
        <v>0</v>
      </c>
      <c r="AR29" s="130" t="n">
        <v>0</v>
      </c>
      <c r="AS29" s="130" t="n">
        <v>0</v>
      </c>
      <c r="AT29" s="130" t="n">
        <v>0</v>
      </c>
      <c r="AU29" s="130" t="n">
        <v>0</v>
      </c>
      <c r="AV29" s="130" t="n">
        <v>0</v>
      </c>
      <c r="AW29" s="130" t="n">
        <v>0</v>
      </c>
      <c r="AX29" s="130" t="n">
        <v>0</v>
      </c>
      <c r="AY29" s="130" t="n">
        <v>0</v>
      </c>
      <c r="AZ29" s="130" t="n">
        <v>0</v>
      </c>
      <c r="BA29" s="130" t="n">
        <v>0</v>
      </c>
      <c r="BB29" s="130" t="n">
        <v>0</v>
      </c>
      <c r="BC29" s="130" t="n">
        <v>0</v>
      </c>
      <c r="BD29" s="130" t="n">
        <v>0</v>
      </c>
      <c r="BE29" s="130" t="n">
        <v>0</v>
      </c>
      <c r="BF29" s="130" t="n">
        <v>0</v>
      </c>
      <c r="BG29" s="130" t="n">
        <v>0</v>
      </c>
      <c r="BH29" s="130" t="n">
        <v>0</v>
      </c>
      <c r="BI29" s="130" t="n">
        <v>0</v>
      </c>
      <c r="BJ29" s="130" t="n">
        <v>0</v>
      </c>
      <c r="BK29" s="130" t="n">
        <v>0</v>
      </c>
      <c r="BL29" s="130" t="n">
        <v>0</v>
      </c>
      <c r="BM29" s="130" t="n">
        <v>0</v>
      </c>
      <c r="BN29" s="130" t="n">
        <v>0</v>
      </c>
      <c r="BO29" s="130" t="n">
        <v>0</v>
      </c>
      <c r="BP29" s="130" t="n">
        <v>0</v>
      </c>
      <c r="BQ29" s="130" t="n">
        <v>0</v>
      </c>
      <c r="BR29" s="130" t="n">
        <v>0</v>
      </c>
      <c r="BS29" s="130" t="n">
        <v>0</v>
      </c>
      <c r="BT29" s="130" t="n">
        <v>0</v>
      </c>
      <c r="BU29" s="130" t="n">
        <v>0</v>
      </c>
      <c r="BV29" s="130" t="n">
        <v>0</v>
      </c>
      <c r="BW29" s="130" t="n">
        <v>0</v>
      </c>
      <c r="BX29" s="130" t="n">
        <v>0</v>
      </c>
      <c r="BY29" s="130" t="n">
        <v>0</v>
      </c>
      <c r="BZ29" s="130" t="n">
        <v>0</v>
      </c>
      <c r="CA29" s="130" t="n">
        <v>0</v>
      </c>
      <c r="CB29" s="130" t="n">
        <v>0</v>
      </c>
      <c r="CC29" s="130" t="n">
        <v>0</v>
      </c>
      <c r="CD29" s="130" t="n">
        <v>0</v>
      </c>
      <c r="CE29" s="130" t="n">
        <v>0</v>
      </c>
      <c r="CF29" s="130" t="n">
        <v>0</v>
      </c>
      <c r="CG29" s="130" t="n">
        <v>0</v>
      </c>
      <c r="CH29" s="130" t="n">
        <v>0</v>
      </c>
      <c r="CI29" s="130" t="n">
        <v>0</v>
      </c>
      <c r="CJ29" s="130" t="n">
        <v>0</v>
      </c>
      <c r="CK29" s="130" t="n">
        <v>0</v>
      </c>
      <c r="CL29" s="130" t="n">
        <v>0</v>
      </c>
      <c r="CM29" s="130" t="n">
        <v>0</v>
      </c>
      <c r="CN29" s="130" t="n">
        <v>0</v>
      </c>
      <c r="CO29" s="130" t="n">
        <v>0</v>
      </c>
      <c r="CP29" s="130" t="n">
        <v>0</v>
      </c>
      <c r="CQ29" s="130" t="n">
        <v>0</v>
      </c>
      <c r="CR29" s="130" t="n">
        <v>0</v>
      </c>
      <c r="CS29" s="130" t="n">
        <v>0</v>
      </c>
      <c r="CT29" s="130" t="n">
        <v>0</v>
      </c>
      <c r="CU29" s="130" t="n">
        <v>0</v>
      </c>
      <c r="CV29" s="130" t="n">
        <v>0</v>
      </c>
      <c r="CW29" s="130" t="n">
        <v>0</v>
      </c>
      <c r="CX29" s="130" t="n">
        <v>0</v>
      </c>
      <c r="CY29" s="130" t="n">
        <v>0</v>
      </c>
      <c r="CZ29" s="130" t="n">
        <v>0</v>
      </c>
      <c r="DA29" s="130" t="n">
        <v>0</v>
      </c>
      <c r="DB29" s="130" t="n">
        <v>0</v>
      </c>
      <c r="DC29" s="130" t="n">
        <v>0</v>
      </c>
      <c r="DD29" s="130" t="n">
        <v>0</v>
      </c>
      <c r="DE29" s="130" t="n">
        <v>0</v>
      </c>
      <c r="DF29" s="130" t="n">
        <v>0</v>
      </c>
      <c r="DG29" s="130" t="n">
        <v>0</v>
      </c>
      <c r="DH29" s="130" t="n">
        <v>0</v>
      </c>
      <c r="DI29" s="130" t="n">
        <v>0</v>
      </c>
      <c r="DJ29" s="130" t="n">
        <v>0</v>
      </c>
      <c r="DK29" s="130" t="n">
        <v>0</v>
      </c>
      <c r="DL29" s="130" t="n">
        <v>0</v>
      </c>
      <c r="DM29" s="130" t="n">
        <v>0</v>
      </c>
      <c r="DN29" s="130" t="n">
        <v>0</v>
      </c>
      <c r="DO29" s="130" t="n">
        <v>0</v>
      </c>
      <c r="DP29" s="130" t="n">
        <v>0</v>
      </c>
      <c r="DQ29" s="130" t="n">
        <v>0</v>
      </c>
      <c r="DR29" s="130" t="n">
        <v>0</v>
      </c>
    </row>
    <row r="30" customFormat="false" ht="12.75" hidden="true" customHeight="false" outlineLevel="0" collapsed="false">
      <c r="A30" s="156"/>
      <c r="E30" s="83"/>
      <c r="G30" s="84"/>
      <c r="H30" s="84"/>
    </row>
    <row r="31" customFormat="false" ht="12.75" hidden="true" customHeight="false" outlineLevel="0" collapsed="false">
      <c r="A31" s="155" t="s">
        <v>89</v>
      </c>
      <c r="B31" s="106"/>
      <c r="C31" s="106"/>
      <c r="D31" s="106"/>
      <c r="E31" s="132"/>
      <c r="F31" s="83"/>
      <c r="G31" s="84"/>
      <c r="H31" s="84"/>
      <c r="I31" s="0" t="n">
        <v>0</v>
      </c>
      <c r="J31" s="0" t="n">
        <v>0</v>
      </c>
      <c r="L31" s="0" t="n">
        <v>0</v>
      </c>
      <c r="M31" s="0" t="n">
        <v>0</v>
      </c>
      <c r="N31" s="0" t="n">
        <v>0</v>
      </c>
      <c r="O31" s="0" t="n">
        <v>0</v>
      </c>
      <c r="P31" s="0" t="n">
        <v>0</v>
      </c>
      <c r="Q31" s="0" t="n">
        <v>0</v>
      </c>
      <c r="R31" s="0" t="n">
        <v>0</v>
      </c>
      <c r="S31" s="0" t="n">
        <v>0</v>
      </c>
      <c r="T31" s="0" t="n">
        <v>0</v>
      </c>
      <c r="U31" s="0" t="n">
        <v>0</v>
      </c>
      <c r="V31" s="0" t="n">
        <v>0</v>
      </c>
      <c r="W31" s="0" t="n">
        <v>0</v>
      </c>
      <c r="X31" s="0" t="n">
        <v>0</v>
      </c>
      <c r="Y31" s="0" t="n">
        <v>0</v>
      </c>
      <c r="Z31" s="0" t="n">
        <v>0</v>
      </c>
      <c r="AA31" s="0" t="n">
        <v>0</v>
      </c>
      <c r="AB31" s="0" t="n">
        <v>0</v>
      </c>
      <c r="AC31" s="0" t="n">
        <v>0</v>
      </c>
      <c r="AD31" s="0" t="n">
        <v>0</v>
      </c>
      <c r="AE31" s="0" t="n">
        <v>0</v>
      </c>
      <c r="AF31" s="0" t="n">
        <v>0</v>
      </c>
      <c r="AG31" s="0" t="n">
        <v>0</v>
      </c>
      <c r="AH31" s="0" t="n">
        <v>0</v>
      </c>
      <c r="AI31" s="0" t="n">
        <v>0</v>
      </c>
      <c r="AJ31" s="0" t="n">
        <v>0</v>
      </c>
      <c r="AK31" s="0" t="n">
        <v>0</v>
      </c>
      <c r="AL31" s="0" t="n">
        <v>0</v>
      </c>
      <c r="AM31" s="0" t="n">
        <v>0</v>
      </c>
      <c r="AN31" s="0" t="n">
        <v>0</v>
      </c>
      <c r="AO31" s="0" t="n">
        <v>0</v>
      </c>
      <c r="AP31" s="0" t="n">
        <v>0</v>
      </c>
      <c r="AQ31" s="0" t="n">
        <v>0</v>
      </c>
      <c r="AR31" s="0" t="n">
        <v>0</v>
      </c>
      <c r="AS31" s="0" t="n">
        <v>0</v>
      </c>
      <c r="AT31" s="0" t="n">
        <v>0</v>
      </c>
      <c r="AU31" s="0" t="n">
        <v>0</v>
      </c>
      <c r="AV31" s="0" t="n">
        <v>0</v>
      </c>
      <c r="AW31" s="0" t="n">
        <v>0</v>
      </c>
      <c r="AX31" s="0" t="n">
        <v>0</v>
      </c>
      <c r="AY31" s="0" t="n">
        <v>0</v>
      </c>
      <c r="AZ31" s="0" t="n">
        <v>0</v>
      </c>
      <c r="BA31" s="0" t="n">
        <v>0</v>
      </c>
      <c r="BB31" s="0" t="n">
        <v>0</v>
      </c>
      <c r="BC31" s="0" t="n">
        <v>0</v>
      </c>
      <c r="BD31" s="0" t="n">
        <v>0</v>
      </c>
      <c r="BE31" s="0" t="n">
        <v>0</v>
      </c>
      <c r="BF31" s="0" t="n">
        <v>0</v>
      </c>
      <c r="BG31" s="0" t="n">
        <v>0</v>
      </c>
      <c r="BH31" s="0" t="n">
        <v>0</v>
      </c>
      <c r="BI31" s="0" t="n">
        <v>0</v>
      </c>
      <c r="BJ31" s="0" t="n">
        <v>0</v>
      </c>
      <c r="BK31" s="0" t="n">
        <v>0</v>
      </c>
      <c r="BL31" s="0" t="n">
        <v>0</v>
      </c>
      <c r="BM31" s="0" t="n">
        <v>0</v>
      </c>
      <c r="BN31" s="0" t="n">
        <v>0</v>
      </c>
      <c r="BO31" s="0" t="n">
        <v>0</v>
      </c>
      <c r="BP31" s="0" t="n">
        <v>0</v>
      </c>
      <c r="BQ31" s="0" t="n">
        <v>0</v>
      </c>
      <c r="BR31" s="0" t="n">
        <v>0</v>
      </c>
      <c r="BS31" s="0" t="n">
        <v>0</v>
      </c>
      <c r="BT31" s="0" t="n">
        <v>0</v>
      </c>
      <c r="BU31" s="0" t="n">
        <v>0</v>
      </c>
      <c r="BV31" s="0" t="n">
        <v>0</v>
      </c>
      <c r="BW31" s="0" t="n">
        <v>0</v>
      </c>
      <c r="BX31" s="0" t="n">
        <v>0</v>
      </c>
      <c r="BY31" s="0" t="n">
        <v>0</v>
      </c>
      <c r="BZ31" s="0" t="n">
        <v>0</v>
      </c>
      <c r="CA31" s="0" t="n">
        <v>0</v>
      </c>
      <c r="CB31" s="0" t="n">
        <v>0</v>
      </c>
      <c r="CC31" s="0" t="n">
        <v>0</v>
      </c>
      <c r="CD31" s="0" t="n">
        <v>0</v>
      </c>
      <c r="CE31" s="0" t="n">
        <v>0</v>
      </c>
      <c r="CF31" s="0" t="n">
        <v>0</v>
      </c>
      <c r="CG31" s="0" t="n">
        <v>0</v>
      </c>
      <c r="CH31" s="0" t="n">
        <v>0</v>
      </c>
      <c r="CI31" s="0" t="n">
        <v>0</v>
      </c>
      <c r="CJ31" s="0" t="n">
        <v>0</v>
      </c>
      <c r="CK31" s="0" t="n">
        <v>0</v>
      </c>
      <c r="CL31" s="0" t="n">
        <v>0</v>
      </c>
      <c r="CM31" s="0" t="n">
        <v>0</v>
      </c>
      <c r="CN31" s="0" t="n">
        <v>0</v>
      </c>
      <c r="CO31" s="0" t="n">
        <v>0</v>
      </c>
      <c r="CP31" s="0" t="n">
        <v>0</v>
      </c>
      <c r="CQ31" s="0" t="n">
        <v>0</v>
      </c>
      <c r="CR31" s="0" t="n">
        <v>0</v>
      </c>
      <c r="CS31" s="0" t="n">
        <v>0</v>
      </c>
      <c r="CT31" s="0" t="n">
        <v>0</v>
      </c>
      <c r="CU31" s="0" t="n">
        <v>0</v>
      </c>
      <c r="CV31" s="0" t="n">
        <v>0</v>
      </c>
      <c r="CW31" s="0" t="n">
        <v>0</v>
      </c>
      <c r="CX31" s="0" t="n">
        <v>0</v>
      </c>
      <c r="CY31" s="0" t="n">
        <v>0</v>
      </c>
      <c r="CZ31" s="0" t="n">
        <v>0</v>
      </c>
      <c r="DA31" s="0" t="n">
        <v>0</v>
      </c>
      <c r="DB31" s="0" t="n">
        <v>0</v>
      </c>
      <c r="DC31" s="0" t="n">
        <v>0</v>
      </c>
      <c r="DD31" s="0" t="n">
        <v>0</v>
      </c>
      <c r="DE31" s="0" t="n">
        <v>0</v>
      </c>
      <c r="DF31" s="0" t="n">
        <v>0</v>
      </c>
      <c r="DG31" s="0" t="n">
        <v>0</v>
      </c>
      <c r="DH31" s="0" t="n">
        <v>0</v>
      </c>
      <c r="DI31" s="0" t="n">
        <v>0</v>
      </c>
      <c r="DJ31" s="0" t="n">
        <v>0</v>
      </c>
      <c r="DK31" s="0" t="n">
        <v>0</v>
      </c>
      <c r="DL31" s="0" t="n">
        <v>0</v>
      </c>
      <c r="DM31" s="0" t="n">
        <v>0</v>
      </c>
      <c r="DN31" s="0" t="n">
        <v>0</v>
      </c>
      <c r="DO31" s="0" t="n">
        <v>0</v>
      </c>
      <c r="DP31" s="0" t="n">
        <v>0</v>
      </c>
      <c r="DQ31" s="0" t="n">
        <v>0</v>
      </c>
      <c r="DR31" s="0" t="n">
        <v>0</v>
      </c>
    </row>
    <row r="32" customFormat="false" ht="12.75" hidden="true" customHeight="false" outlineLevel="0" collapsed="false">
      <c r="A32" s="156"/>
      <c r="E32" s="83"/>
      <c r="G32" s="84"/>
      <c r="H32" s="84"/>
    </row>
    <row r="33" customFormat="false" ht="12.75" hidden="true" customHeight="false" outlineLevel="0" collapsed="false">
      <c r="A33" s="155" t="s">
        <v>77</v>
      </c>
      <c r="D33" s="106"/>
      <c r="E33" s="106"/>
      <c r="J33" s="82" t="n">
        <f aca="false">SUM(J10:J26)</f>
        <v>20000</v>
      </c>
      <c r="K33" s="82"/>
      <c r="L33" s="82" t="n">
        <v>0</v>
      </c>
      <c r="M33" s="82" t="n">
        <v>0</v>
      </c>
      <c r="N33" s="82" t="n">
        <v>0</v>
      </c>
      <c r="O33" s="82" t="n">
        <v>0</v>
      </c>
      <c r="P33" s="82" t="n">
        <v>0</v>
      </c>
      <c r="Q33" s="82" t="n">
        <v>0</v>
      </c>
      <c r="R33" s="82" t="n">
        <v>0</v>
      </c>
      <c r="S33" s="82" t="n">
        <v>0</v>
      </c>
      <c r="T33" s="82" t="n">
        <v>0</v>
      </c>
      <c r="U33" s="82" t="n">
        <v>0</v>
      </c>
      <c r="V33" s="82" t="n">
        <v>0</v>
      </c>
      <c r="W33" s="82" t="n">
        <v>0</v>
      </c>
      <c r="X33" s="82" t="n">
        <v>0</v>
      </c>
      <c r="Y33" s="82" t="n">
        <v>0</v>
      </c>
      <c r="Z33" s="82" t="n">
        <v>0</v>
      </c>
      <c r="AA33" s="82" t="n">
        <v>0</v>
      </c>
      <c r="AB33" s="82" t="n">
        <v>0</v>
      </c>
      <c r="AC33" s="82" t="n">
        <v>0</v>
      </c>
      <c r="AD33" s="82" t="n">
        <v>0</v>
      </c>
      <c r="AE33" s="82" t="n">
        <v>0</v>
      </c>
      <c r="AF33" s="82" t="n">
        <v>0</v>
      </c>
      <c r="AG33" s="82" t="n">
        <v>0</v>
      </c>
      <c r="AH33" s="82" t="n">
        <v>0</v>
      </c>
      <c r="AI33" s="82" t="n">
        <v>0</v>
      </c>
      <c r="AJ33" s="82" t="n">
        <v>0</v>
      </c>
      <c r="AK33" s="82" t="n">
        <v>0</v>
      </c>
      <c r="AL33" s="82" t="n">
        <v>0</v>
      </c>
      <c r="AM33" s="82" t="n">
        <v>0</v>
      </c>
      <c r="AN33" s="82" t="n">
        <v>0</v>
      </c>
      <c r="AO33" s="82" t="n">
        <v>0</v>
      </c>
      <c r="AP33" s="82" t="n">
        <v>0</v>
      </c>
      <c r="AQ33" s="82" t="n">
        <v>0</v>
      </c>
      <c r="AR33" s="82" t="n">
        <v>0</v>
      </c>
      <c r="AS33" s="82" t="n">
        <v>0</v>
      </c>
      <c r="AT33" s="82" t="n">
        <v>0</v>
      </c>
      <c r="AU33" s="82" t="n">
        <v>0</v>
      </c>
      <c r="AV33" s="82" t="n">
        <v>0</v>
      </c>
      <c r="AW33" s="82" t="n">
        <v>0</v>
      </c>
      <c r="AX33" s="82" t="n">
        <v>0</v>
      </c>
      <c r="AY33" s="82" t="n">
        <v>0</v>
      </c>
      <c r="AZ33" s="82" t="n">
        <v>0</v>
      </c>
      <c r="BA33" s="82" t="n">
        <v>0</v>
      </c>
      <c r="BB33" s="82" t="n">
        <v>0</v>
      </c>
      <c r="BC33" s="82" t="n">
        <v>0</v>
      </c>
      <c r="BD33" s="82" t="n">
        <v>0</v>
      </c>
      <c r="BE33" s="82" t="n">
        <v>0</v>
      </c>
      <c r="BF33" s="82" t="n">
        <v>0</v>
      </c>
      <c r="BG33" s="82" t="n">
        <v>0</v>
      </c>
      <c r="BH33" s="82" t="n">
        <v>0</v>
      </c>
      <c r="BI33" s="82" t="n">
        <v>0</v>
      </c>
      <c r="BJ33" s="82" t="n">
        <v>0</v>
      </c>
      <c r="BK33" s="82" t="n">
        <v>0</v>
      </c>
      <c r="BL33" s="82" t="n">
        <v>0</v>
      </c>
      <c r="BM33" s="82" t="n">
        <v>0</v>
      </c>
      <c r="BN33" s="82" t="n">
        <v>0</v>
      </c>
      <c r="BO33" s="82" t="n">
        <v>0</v>
      </c>
      <c r="BP33" s="82" t="n">
        <v>0</v>
      </c>
      <c r="BQ33" s="82" t="n">
        <v>0</v>
      </c>
      <c r="BR33" s="82" t="n">
        <v>0</v>
      </c>
      <c r="BS33" s="82" t="n">
        <v>0</v>
      </c>
      <c r="BT33" s="82" t="n">
        <v>0</v>
      </c>
      <c r="BU33" s="82" t="n">
        <v>0</v>
      </c>
      <c r="BV33" s="82" t="n">
        <v>0</v>
      </c>
      <c r="BW33" s="82" t="n">
        <v>0</v>
      </c>
      <c r="BX33" s="82" t="n">
        <v>0</v>
      </c>
      <c r="BY33" s="82" t="n">
        <v>0</v>
      </c>
      <c r="BZ33" s="82" t="n">
        <v>0</v>
      </c>
      <c r="CA33" s="82" t="n">
        <v>0</v>
      </c>
      <c r="CB33" s="82" t="n">
        <v>0</v>
      </c>
      <c r="CC33" s="82" t="n">
        <v>0</v>
      </c>
      <c r="CD33" s="82" t="n">
        <v>0</v>
      </c>
      <c r="CE33" s="82" t="n">
        <v>0</v>
      </c>
      <c r="CF33" s="82" t="n">
        <v>0</v>
      </c>
      <c r="CG33" s="82" t="n">
        <v>0</v>
      </c>
      <c r="CH33" s="82" t="n">
        <v>0</v>
      </c>
      <c r="CI33" s="82" t="n">
        <v>0</v>
      </c>
      <c r="CJ33" s="82" t="n">
        <v>0</v>
      </c>
      <c r="CK33" s="82" t="n">
        <v>0</v>
      </c>
      <c r="CL33" s="82" t="n">
        <v>0</v>
      </c>
      <c r="CM33" s="82" t="n">
        <v>0</v>
      </c>
      <c r="CN33" s="82" t="n">
        <v>0</v>
      </c>
      <c r="CO33" s="82" t="n">
        <v>0</v>
      </c>
      <c r="CP33" s="82" t="n">
        <v>0</v>
      </c>
      <c r="CQ33" s="82" t="n">
        <v>0</v>
      </c>
      <c r="CR33" s="82" t="n">
        <v>0</v>
      </c>
      <c r="CS33" s="82" t="n">
        <v>0</v>
      </c>
      <c r="CT33" s="82" t="n">
        <v>0</v>
      </c>
      <c r="CU33" s="82" t="n">
        <v>0</v>
      </c>
      <c r="CV33" s="82" t="n">
        <v>0</v>
      </c>
      <c r="CW33" s="82" t="n">
        <v>0</v>
      </c>
      <c r="CX33" s="82" t="n">
        <v>0</v>
      </c>
      <c r="CY33" s="82" t="n">
        <v>0</v>
      </c>
      <c r="CZ33" s="82" t="n">
        <v>0</v>
      </c>
      <c r="DA33" s="82" t="n">
        <v>0</v>
      </c>
      <c r="DB33" s="82" t="n">
        <v>0</v>
      </c>
      <c r="DC33" s="82" t="n">
        <v>0</v>
      </c>
      <c r="DD33" s="82" t="n">
        <v>0</v>
      </c>
      <c r="DE33" s="82" t="n">
        <v>0</v>
      </c>
      <c r="DF33" s="82" t="n">
        <v>0</v>
      </c>
      <c r="DG33" s="82" t="n">
        <v>0</v>
      </c>
      <c r="DH33" s="82" t="n">
        <v>0</v>
      </c>
      <c r="DI33" s="82" t="n">
        <v>0</v>
      </c>
      <c r="DJ33" s="82" t="n">
        <v>0</v>
      </c>
      <c r="DK33" s="82" t="n">
        <v>0</v>
      </c>
      <c r="DL33" s="82" t="n">
        <v>0</v>
      </c>
      <c r="DM33" s="82" t="n">
        <v>0</v>
      </c>
      <c r="DN33" s="82" t="n">
        <v>0</v>
      </c>
      <c r="DO33" s="82" t="n">
        <v>0</v>
      </c>
      <c r="DP33" s="82" t="n">
        <v>0</v>
      </c>
      <c r="DQ33" s="82" t="n">
        <v>0</v>
      </c>
      <c r="DR33" s="82" t="n">
        <v>0</v>
      </c>
    </row>
    <row r="34" customFormat="false" ht="12.75" hidden="false" customHeight="false" outlineLevel="0" collapsed="false">
      <c r="D34" s="83"/>
      <c r="E34" s="83"/>
      <c r="G34" s="84"/>
      <c r="H34" s="84"/>
    </row>
    <row r="35" customFormat="false" ht="12.75" hidden="false" customHeight="false" outlineLevel="0" collapsed="false">
      <c r="BJ35" s="130"/>
    </row>
    <row r="36" customFormat="false" ht="12.75" hidden="false" customHeight="false" outlineLevel="0" collapsed="false">
      <c r="E36" s="106"/>
      <c r="F36" s="106"/>
    </row>
    <row r="37" customFormat="false" ht="12.75" hidden="false" customHeight="false" outlineLevel="0" collapsed="false">
      <c r="A37" s="0" t="s">
        <v>90</v>
      </c>
      <c r="E37" s="106"/>
      <c r="F37" s="106"/>
    </row>
    <row r="38" customFormat="false" ht="12.75" hidden="false" customHeight="false" outlineLevel="0" collapsed="false">
      <c r="A38" s="106"/>
      <c r="E38" s="106"/>
      <c r="F38" s="106"/>
    </row>
    <row r="39" customFormat="false" ht="12.75" hidden="false" customHeight="false" outlineLevel="0" collapsed="false">
      <c r="E39" s="106"/>
      <c r="F39" s="106"/>
    </row>
    <row r="40" customFormat="false" ht="12.75" hidden="false" customHeight="false" outlineLevel="0" collapsed="false">
      <c r="A40" s="106"/>
      <c r="E40" s="106"/>
      <c r="F40" s="106"/>
    </row>
    <row r="41" customFormat="false" ht="12.75" hidden="false" customHeight="false" outlineLevel="0" collapsed="false">
      <c r="E41" s="106"/>
      <c r="F41" s="106"/>
    </row>
    <row r="42" customFormat="false" ht="12.75" hidden="false" customHeight="false" outlineLevel="0" collapsed="false">
      <c r="A42" s="106"/>
      <c r="D42" s="106"/>
      <c r="E42" s="106"/>
      <c r="F42" s="106"/>
    </row>
    <row r="45" customFormat="false" ht="12.75" hidden="false" customHeight="false" outlineLevel="0" collapsed="false">
      <c r="D45" s="106"/>
      <c r="E45" s="106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C22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1" ySplit="8" topLeftCell="L9" activePane="bottomRight" state="frozen"/>
      <selection pane="topLeft" activeCell="A1" activeCellId="0" sqref="A1"/>
      <selection pane="topRight" activeCell="L1" activeCellId="0" sqref="L1"/>
      <selection pane="bottomLeft" activeCell="A9" activeCellId="0" sqref="A9"/>
      <selection pane="bottomRight" activeCell="L9" activeCellId="0" sqref="L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19.28"/>
    <col collapsed="false" customWidth="true" hidden="false" outlineLevel="0" max="3" min="3" style="0" width="9.56"/>
    <col collapsed="false" customWidth="true" hidden="true" outlineLevel="0" max="4" min="4" style="0" width="10.71"/>
    <col collapsed="false" customWidth="true" hidden="false" outlineLevel="0" max="5" min="5" style="0" width="10.71"/>
    <col collapsed="false" customWidth="true" hidden="false" outlineLevel="0" max="6" min="6" style="0" width="10.99"/>
    <col collapsed="false" customWidth="true" hidden="true" outlineLevel="0" max="9" min="7" style="0" width="10.71"/>
    <col collapsed="false" customWidth="true" hidden="false" outlineLevel="0" max="10" min="10" style="0" width="10.71"/>
    <col collapsed="false" customWidth="true" hidden="false" outlineLevel="0" max="11" min="11" style="62" width="13.85"/>
    <col collapsed="false" customWidth="true" hidden="false" outlineLevel="0" max="14" min="12" style="0" width="9.7"/>
    <col collapsed="false" customWidth="true" hidden="false" outlineLevel="0" max="15" min="15" style="0" width="10.13"/>
    <col collapsed="false" customWidth="true" hidden="false" outlineLevel="0" max="16" min="16" style="0" width="9.7"/>
    <col collapsed="false" customWidth="true" hidden="false" outlineLevel="0" max="25" min="17" style="0" width="10.13"/>
    <col collapsed="false" customWidth="true" hidden="false" outlineLevel="0" max="26" min="26" style="0" width="12.7"/>
    <col collapsed="false" customWidth="true" hidden="false" outlineLevel="0" max="27" min="27" style="0" width="10.13"/>
    <col collapsed="false" customWidth="true" hidden="false" outlineLevel="0" max="28" min="28" style="0" width="9.7"/>
    <col collapsed="false" customWidth="true" hidden="false" outlineLevel="0" max="37" min="29" style="0" width="10.13"/>
    <col collapsed="false" customWidth="true" hidden="false" outlineLevel="0" max="38" min="38" style="0" width="12.7"/>
    <col collapsed="false" customWidth="true" hidden="false" outlineLevel="0" max="39" min="39" style="0" width="10.13"/>
    <col collapsed="false" customWidth="true" hidden="false" outlineLevel="0" max="40" min="40" style="0" width="9.7"/>
    <col collapsed="false" customWidth="true" hidden="false" outlineLevel="0" max="41" min="41" style="0" width="10.13"/>
    <col collapsed="false" customWidth="true" hidden="false" outlineLevel="0" max="42" min="42" style="0" width="9.7"/>
    <col collapsed="false" customWidth="true" hidden="false" outlineLevel="0" max="43" min="43" style="0" width="10.13"/>
    <col collapsed="false" customWidth="true" hidden="false" outlineLevel="0" max="44" min="44" style="0" width="9.7"/>
    <col collapsed="false" customWidth="true" hidden="false" outlineLevel="0" max="46" min="45" style="0" width="10.13"/>
    <col collapsed="false" customWidth="true" hidden="false" outlineLevel="0" max="47" min="47" style="0" width="9.7"/>
    <col collapsed="false" customWidth="true" hidden="false" outlineLevel="0" max="49" min="48" style="0" width="10.13"/>
    <col collapsed="false" customWidth="true" hidden="false" outlineLevel="0" max="50" min="50" style="0" width="12.7"/>
    <col collapsed="false" customWidth="true" hidden="false" outlineLevel="0" max="51" min="51" style="0" width="10.13"/>
    <col collapsed="false" customWidth="true" hidden="false" outlineLevel="0" max="52" min="52" style="0" width="9.7"/>
    <col collapsed="false" customWidth="true" hidden="false" outlineLevel="0" max="53" min="53" style="0" width="10.13"/>
    <col collapsed="false" customWidth="true" hidden="false" outlineLevel="0" max="55" min="54" style="0" width="9.7"/>
    <col collapsed="false" customWidth="true" hidden="false" outlineLevel="0" max="56" min="56" style="0" width="12.7"/>
    <col collapsed="false" customWidth="true" hidden="false" outlineLevel="0" max="57" min="57" style="0" width="9.14"/>
    <col collapsed="false" customWidth="true" hidden="false" outlineLevel="0" max="58" min="58" style="0" width="12.7"/>
    <col collapsed="false" customWidth="true" hidden="false" outlineLevel="0" max="59" min="59" style="0" width="9.14"/>
    <col collapsed="false" customWidth="true" hidden="false" outlineLevel="0" max="60" min="60" style="0" width="12.7"/>
    <col collapsed="false" customWidth="true" hidden="false" outlineLevel="0" max="61" min="61" style="0" width="9.14"/>
    <col collapsed="false" customWidth="true" hidden="false" outlineLevel="0" max="62" min="62" style="0" width="12.28"/>
    <col collapsed="false" customWidth="true" hidden="false" outlineLevel="0" max="73" min="63" style="0" width="9.14"/>
    <col collapsed="false" customWidth="true" hidden="false" outlineLevel="0" max="74" min="74" style="0" width="12.28"/>
    <col collapsed="false" customWidth="true" hidden="false" outlineLevel="0" max="77" min="75" style="0" width="9.14"/>
  </cols>
  <sheetData>
    <row r="1" customFormat="false" ht="12.75" hidden="false" customHeight="false" outlineLevel="0" collapsed="false">
      <c r="A1" s="3" t="s">
        <v>34</v>
      </c>
    </row>
    <row r="2" customFormat="false" ht="15.75" hidden="false" customHeight="false" outlineLevel="0" collapsed="false">
      <c r="A2" s="2" t="s">
        <v>35</v>
      </c>
      <c r="B2" s="3"/>
      <c r="C2" s="3"/>
      <c r="D2" s="3"/>
      <c r="E2" s="3"/>
      <c r="F2" s="3"/>
      <c r="G2" s="3"/>
      <c r="H2" s="3"/>
      <c r="I2" s="3"/>
      <c r="J2" s="3"/>
      <c r="K2" s="63"/>
      <c r="L2" s="3"/>
      <c r="M2" s="3"/>
    </row>
    <row r="3" customFormat="false" ht="15" hidden="false" customHeight="false" outlineLevel="0" collapsed="false">
      <c r="A3" s="64" t="s">
        <v>36</v>
      </c>
      <c r="B3" s="3"/>
      <c r="C3" s="3"/>
      <c r="D3" s="3"/>
      <c r="E3" s="3"/>
      <c r="F3" s="3"/>
      <c r="G3" s="3"/>
      <c r="H3" s="3"/>
      <c r="I3" s="3"/>
      <c r="J3" s="3"/>
      <c r="K3" s="63"/>
      <c r="L3" s="3"/>
      <c r="M3" s="3"/>
    </row>
    <row r="4" customFormat="false" ht="15" hidden="false" customHeight="false" outlineLevel="0" collapsed="false">
      <c r="A4" s="65" t="s">
        <v>37</v>
      </c>
    </row>
    <row r="5" customFormat="false" ht="12.75" hidden="false" customHeight="false" outlineLevel="0" collapsed="false">
      <c r="O5" s="66"/>
    </row>
    <row r="6" customFormat="false" ht="12.75" hidden="false" customHeight="false" outlineLevel="0" collapsed="false">
      <c r="A6" s="67"/>
      <c r="K6" s="68"/>
      <c r="O6" s="66"/>
    </row>
    <row r="7" customFormat="false" ht="13.5" hidden="false" customHeight="false" outlineLevel="0" collapsed="false">
      <c r="J7" s="69" t="s">
        <v>10</v>
      </c>
      <c r="K7" s="68" t="n">
        <v>2002</v>
      </c>
      <c r="L7" s="0" t="n">
        <v>31</v>
      </c>
      <c r="M7" s="0" t="n">
        <v>30</v>
      </c>
      <c r="N7" s="0" t="n">
        <v>31</v>
      </c>
      <c r="O7" s="66" t="n">
        <v>31</v>
      </c>
      <c r="P7" s="66" t="n">
        <v>28</v>
      </c>
      <c r="Q7" s="66" t="n">
        <v>31</v>
      </c>
      <c r="R7" s="66" t="n">
        <v>30</v>
      </c>
      <c r="S7" s="66" t="n">
        <v>31</v>
      </c>
      <c r="T7" s="66" t="n">
        <v>30</v>
      </c>
      <c r="U7" s="66" t="n">
        <v>31</v>
      </c>
      <c r="V7" s="66" t="n">
        <v>31</v>
      </c>
      <c r="W7" s="66" t="n">
        <v>30</v>
      </c>
      <c r="X7" s="66" t="n">
        <v>31</v>
      </c>
      <c r="Y7" s="66" t="n">
        <v>30</v>
      </c>
      <c r="Z7" s="66" t="n">
        <v>31</v>
      </c>
      <c r="AA7" s="66" t="n">
        <v>31</v>
      </c>
      <c r="AB7" s="66" t="n">
        <v>28</v>
      </c>
      <c r="AC7" s="66" t="n">
        <v>31</v>
      </c>
      <c r="AD7" s="66" t="n">
        <v>30</v>
      </c>
      <c r="AE7" s="66" t="n">
        <v>31</v>
      </c>
      <c r="AF7" s="66" t="n">
        <v>30</v>
      </c>
      <c r="AG7" s="66" t="n">
        <v>31</v>
      </c>
      <c r="AH7" s="66" t="n">
        <v>31</v>
      </c>
      <c r="AI7" s="66" t="n">
        <v>30</v>
      </c>
      <c r="AJ7" s="66" t="n">
        <v>31</v>
      </c>
      <c r="AK7" s="66" t="n">
        <v>30</v>
      </c>
      <c r="AL7" s="66" t="n">
        <v>31</v>
      </c>
      <c r="AM7" s="66" t="n">
        <v>31</v>
      </c>
      <c r="AN7" s="66" t="n">
        <v>29</v>
      </c>
      <c r="AO7" s="66" t="n">
        <v>31</v>
      </c>
      <c r="AP7" s="66" t="n">
        <v>30</v>
      </c>
      <c r="AQ7" s="66" t="n">
        <v>31</v>
      </c>
      <c r="AR7" s="66" t="n">
        <v>30</v>
      </c>
      <c r="AS7" s="66" t="n">
        <v>31</v>
      </c>
      <c r="AT7" s="66" t="n">
        <v>31</v>
      </c>
      <c r="AU7" s="66" t="n">
        <v>30</v>
      </c>
      <c r="AV7" s="66" t="n">
        <v>31</v>
      </c>
      <c r="AW7" s="66" t="n">
        <v>30</v>
      </c>
      <c r="AX7" s="66" t="n">
        <v>31</v>
      </c>
      <c r="AY7" s="66" t="n">
        <v>31</v>
      </c>
      <c r="AZ7" s="66" t="n">
        <v>28</v>
      </c>
      <c r="BA7" s="66" t="n">
        <v>31</v>
      </c>
      <c r="BB7" s="66" t="n">
        <v>30</v>
      </c>
      <c r="BC7" s="66" t="n">
        <v>31</v>
      </c>
      <c r="BD7" s="66" t="n">
        <v>30</v>
      </c>
      <c r="BE7" s="66" t="n">
        <v>31</v>
      </c>
      <c r="BF7" s="66" t="n">
        <v>31</v>
      </c>
      <c r="BG7" s="66" t="n">
        <v>30</v>
      </c>
      <c r="BH7" s="66" t="n">
        <v>31</v>
      </c>
      <c r="BI7" s="66" t="n">
        <v>30</v>
      </c>
      <c r="BJ7" s="70" t="n">
        <v>31</v>
      </c>
      <c r="BK7" s="66" t="n">
        <v>31</v>
      </c>
      <c r="BL7" s="66" t="n">
        <v>28</v>
      </c>
      <c r="BM7" s="66" t="n">
        <v>31</v>
      </c>
      <c r="BN7" s="66" t="n">
        <v>30</v>
      </c>
      <c r="BO7" s="66" t="n">
        <v>31</v>
      </c>
      <c r="BP7" s="66" t="n">
        <v>30</v>
      </c>
      <c r="BQ7" s="66" t="n">
        <v>31</v>
      </c>
      <c r="BR7" s="66" t="n">
        <v>31</v>
      </c>
      <c r="BS7" s="66" t="n">
        <v>30</v>
      </c>
      <c r="BT7" s="66" t="n">
        <v>31</v>
      </c>
      <c r="BU7" s="66" t="n">
        <v>30</v>
      </c>
      <c r="BV7" s="66" t="n">
        <v>31</v>
      </c>
    </row>
    <row r="8" customFormat="false" ht="13.5" hidden="false" customHeight="false" outlineLevel="0" collapsed="false">
      <c r="A8" s="0" t="s">
        <v>38</v>
      </c>
      <c r="B8" s="0" t="s">
        <v>14</v>
      </c>
      <c r="C8" s="0" t="s">
        <v>39</v>
      </c>
      <c r="D8" s="0" t="s">
        <v>40</v>
      </c>
      <c r="E8" s="0" t="s">
        <v>41</v>
      </c>
      <c r="F8" s="0" t="s">
        <v>42</v>
      </c>
      <c r="G8" s="71" t="s">
        <v>43</v>
      </c>
      <c r="H8" s="72" t="n">
        <v>37104</v>
      </c>
      <c r="I8" s="72" t="n">
        <v>37135</v>
      </c>
      <c r="J8" s="73" t="s">
        <v>44</v>
      </c>
      <c r="K8" s="74" t="s">
        <v>45</v>
      </c>
      <c r="L8" s="72" t="n">
        <v>37165</v>
      </c>
      <c r="M8" s="72" t="n">
        <v>37196</v>
      </c>
      <c r="N8" s="72" t="n">
        <v>37226</v>
      </c>
      <c r="O8" s="75" t="n">
        <v>37257</v>
      </c>
      <c r="P8" s="76" t="n">
        <v>37288</v>
      </c>
      <c r="Q8" s="76" t="n">
        <v>37316</v>
      </c>
      <c r="R8" s="76" t="n">
        <v>37347</v>
      </c>
      <c r="S8" s="76" t="n">
        <v>37377</v>
      </c>
      <c r="T8" s="76" t="n">
        <v>37408</v>
      </c>
      <c r="U8" s="76" t="n">
        <v>37438</v>
      </c>
      <c r="V8" s="76" t="n">
        <v>37469</v>
      </c>
      <c r="W8" s="76" t="n">
        <v>37500</v>
      </c>
      <c r="X8" s="76" t="n">
        <v>37530</v>
      </c>
      <c r="Y8" s="76" t="n">
        <v>37561</v>
      </c>
      <c r="Z8" s="76" t="n">
        <v>37591</v>
      </c>
      <c r="AA8" s="76" t="n">
        <v>37622</v>
      </c>
      <c r="AB8" s="76" t="n">
        <v>37653</v>
      </c>
      <c r="AC8" s="76" t="n">
        <v>37681</v>
      </c>
      <c r="AD8" s="76" t="n">
        <v>37712</v>
      </c>
      <c r="AE8" s="76" t="n">
        <v>37742</v>
      </c>
      <c r="AF8" s="76" t="n">
        <v>37773</v>
      </c>
      <c r="AG8" s="76" t="n">
        <v>37803</v>
      </c>
      <c r="AH8" s="76" t="n">
        <v>37834</v>
      </c>
      <c r="AI8" s="76" t="n">
        <v>37865</v>
      </c>
      <c r="AJ8" s="76" t="n">
        <v>37895</v>
      </c>
      <c r="AK8" s="76" t="n">
        <v>37926</v>
      </c>
      <c r="AL8" s="76" t="n">
        <v>37956</v>
      </c>
      <c r="AM8" s="76" t="n">
        <v>37987</v>
      </c>
      <c r="AN8" s="76" t="n">
        <v>38018</v>
      </c>
      <c r="AO8" s="76" t="n">
        <v>38047</v>
      </c>
      <c r="AP8" s="76" t="n">
        <v>38078</v>
      </c>
      <c r="AQ8" s="76" t="n">
        <v>38108</v>
      </c>
      <c r="AR8" s="76" t="n">
        <v>38139</v>
      </c>
      <c r="AS8" s="76" t="n">
        <v>38169</v>
      </c>
      <c r="AT8" s="76" t="n">
        <v>38200</v>
      </c>
      <c r="AU8" s="76" t="n">
        <v>38231</v>
      </c>
      <c r="AV8" s="76" t="n">
        <v>38261</v>
      </c>
      <c r="AW8" s="76" t="n">
        <v>38292</v>
      </c>
      <c r="AX8" s="76" t="n">
        <v>38322</v>
      </c>
      <c r="AY8" s="76" t="n">
        <v>38353</v>
      </c>
      <c r="AZ8" s="76" t="n">
        <v>38384</v>
      </c>
      <c r="BA8" s="76" t="n">
        <v>38412</v>
      </c>
      <c r="BB8" s="76" t="n">
        <v>38443</v>
      </c>
      <c r="BC8" s="76" t="n">
        <v>38473</v>
      </c>
      <c r="BD8" s="76" t="n">
        <v>38504</v>
      </c>
      <c r="BE8" s="76" t="n">
        <v>38534</v>
      </c>
      <c r="BF8" s="76" t="n">
        <v>38565</v>
      </c>
      <c r="BG8" s="76" t="n">
        <v>38596</v>
      </c>
      <c r="BH8" s="76" t="n">
        <v>38626</v>
      </c>
      <c r="BI8" s="76" t="n">
        <v>38657</v>
      </c>
      <c r="BJ8" s="77" t="n">
        <v>38687</v>
      </c>
      <c r="BK8" s="76" t="n">
        <v>38718</v>
      </c>
      <c r="BL8" s="76" t="n">
        <v>38749</v>
      </c>
      <c r="BM8" s="76" t="n">
        <v>38777</v>
      </c>
      <c r="BN8" s="76" t="n">
        <v>38808</v>
      </c>
      <c r="BO8" s="76" t="n">
        <v>38838</v>
      </c>
      <c r="BP8" s="76" t="n">
        <v>38869</v>
      </c>
      <c r="BQ8" s="76" t="n">
        <v>38899</v>
      </c>
      <c r="BR8" s="76" t="n">
        <v>38930</v>
      </c>
      <c r="BS8" s="76" t="n">
        <v>38961</v>
      </c>
      <c r="BT8" s="76" t="n">
        <v>38991</v>
      </c>
      <c r="BU8" s="76" t="n">
        <v>39022</v>
      </c>
      <c r="BV8" s="76" t="n">
        <v>39052</v>
      </c>
    </row>
    <row r="9" customFormat="false" ht="12.75" hidden="false" customHeight="false" outlineLevel="0" collapsed="false">
      <c r="H9" s="76"/>
      <c r="I9" s="76"/>
      <c r="J9" s="76"/>
      <c r="L9" s="76"/>
      <c r="M9" s="78"/>
      <c r="N9" s="78"/>
      <c r="O9" s="79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1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</row>
    <row r="10" customFormat="false" ht="12.75" hidden="false" customHeight="false" outlineLevel="0" collapsed="false">
      <c r="A10" s="0" t="n">
        <v>26490</v>
      </c>
      <c r="B10" s="0" t="s">
        <v>46</v>
      </c>
      <c r="C10" s="82" t="n">
        <v>70000</v>
      </c>
      <c r="D10" s="83" t="n">
        <v>36100</v>
      </c>
      <c r="E10" s="83" t="n">
        <v>37925</v>
      </c>
      <c r="F10" s="0" t="s">
        <v>47</v>
      </c>
      <c r="G10" s="84" t="n">
        <v>37560</v>
      </c>
      <c r="H10" s="82" t="n">
        <v>70000</v>
      </c>
      <c r="I10" s="82" t="n">
        <v>70000</v>
      </c>
      <c r="J10" s="85" t="n">
        <v>0.14</v>
      </c>
      <c r="K10" s="62" t="n">
        <v>3577000</v>
      </c>
      <c r="L10" s="86" t="n">
        <f aca="false">$J$10*'WOT by Month'!L10*'WOT revenue'!L$7</f>
        <v>303800</v>
      </c>
      <c r="M10" s="86" t="n">
        <f aca="false">$J$10*'WOT by Month'!M10*'WOT revenue'!M$7</f>
        <v>294000</v>
      </c>
      <c r="N10" s="86" t="n">
        <f aca="false">$J$10*'WOT by Month'!N10*'WOT revenue'!N$7</f>
        <v>303800</v>
      </c>
      <c r="O10" s="86" t="n">
        <f aca="false">$J$10*'WOT by Month'!O10*'WOT revenue'!O$7</f>
        <v>303800</v>
      </c>
      <c r="P10" s="86" t="n">
        <f aca="false">$J$10*'WOT by Month'!P10*'WOT revenue'!P$7</f>
        <v>274400</v>
      </c>
      <c r="Q10" s="86" t="n">
        <f aca="false">$J$10*'WOT by Month'!Q10*'WOT revenue'!Q$7</f>
        <v>303800</v>
      </c>
      <c r="R10" s="86" t="n">
        <f aca="false">$J$10*'WOT by Month'!R10*'WOT revenue'!R$7</f>
        <v>294000</v>
      </c>
      <c r="S10" s="86" t="n">
        <f aca="false">$J$10*'WOT by Month'!S10*'WOT revenue'!S$7</f>
        <v>303800</v>
      </c>
      <c r="T10" s="86" t="n">
        <f aca="false">$J$10*'WOT by Month'!T10*'WOT revenue'!T$7</f>
        <v>294000</v>
      </c>
      <c r="U10" s="86" t="n">
        <f aca="false">$J$10*'WOT by Month'!U10*'WOT revenue'!U$7</f>
        <v>303800</v>
      </c>
      <c r="V10" s="86" t="n">
        <f aca="false">$J$10*'WOT by Month'!V10*'WOT revenue'!V$7</f>
        <v>303800</v>
      </c>
      <c r="W10" s="86" t="n">
        <f aca="false">$J$10*'WOT by Month'!W10*'WOT revenue'!W$7</f>
        <v>294000</v>
      </c>
      <c r="X10" s="86" t="n">
        <f aca="false">$J$10*'WOT by Month'!X10*'WOT revenue'!X$7</f>
        <v>303800</v>
      </c>
      <c r="Y10" s="86" t="n">
        <f aca="false">$J$10*'WOT by Month'!Y10*'WOT revenue'!Y$7</f>
        <v>294000</v>
      </c>
      <c r="Z10" s="86" t="n">
        <f aca="false">$J$10*'WOT by Month'!Z10*'WOT revenue'!Z$7</f>
        <v>303800</v>
      </c>
      <c r="AA10" s="86" t="n">
        <f aca="false">$J$10*'WOT by Month'!AA10*'WOT revenue'!AA$7</f>
        <v>303800</v>
      </c>
      <c r="AB10" s="86" t="n">
        <f aca="false">$J$10*'WOT by Month'!AB10*'WOT revenue'!AB$7</f>
        <v>274400</v>
      </c>
      <c r="AC10" s="86" t="n">
        <f aca="false">$J$10*'WOT by Month'!AC10*'WOT revenue'!AC$7</f>
        <v>303800</v>
      </c>
      <c r="AD10" s="86" t="n">
        <f aca="false">$J$10*'WOT by Month'!AD10*'WOT revenue'!AD$7</f>
        <v>294000</v>
      </c>
      <c r="AE10" s="86" t="n">
        <f aca="false">$J$10*'WOT by Month'!AE10*'WOT revenue'!AE$7</f>
        <v>303800</v>
      </c>
      <c r="AF10" s="86" t="n">
        <f aca="false">$J$10*'WOT by Month'!AF10*'WOT revenue'!AF$7</f>
        <v>294000</v>
      </c>
      <c r="AG10" s="86" t="n">
        <f aca="false">$J$10*'WOT by Month'!AG10*'WOT revenue'!AG$7</f>
        <v>303800</v>
      </c>
      <c r="AH10" s="86" t="n">
        <f aca="false">$J$10*'WOT by Month'!AH10*'WOT revenue'!AH$7</f>
        <v>303800</v>
      </c>
      <c r="AI10" s="86" t="n">
        <f aca="false">$J$10*'WOT by Month'!AI10*'WOT revenue'!AI$7</f>
        <v>294000</v>
      </c>
      <c r="AJ10" s="86" t="n">
        <f aca="false">$J$10*'WOT by Month'!AJ10*'WOT revenue'!AJ$7</f>
        <v>303800</v>
      </c>
      <c r="AK10" s="86" t="n">
        <f aca="false">$J$10*'WOT by Month'!AK10*'WOT revenue'!AK$7</f>
        <v>294000</v>
      </c>
      <c r="AL10" s="86" t="n">
        <f aca="false">$J$10*'WOT by Month'!AL10*'WOT revenue'!AL$7</f>
        <v>303800</v>
      </c>
      <c r="AM10" s="86" t="n">
        <f aca="false">$J$10*'WOT by Month'!AM10*'WOT revenue'!AM$7</f>
        <v>303800</v>
      </c>
      <c r="AN10" s="86" t="n">
        <f aca="false">$J$10*'WOT by Month'!AN10*'WOT revenue'!AN$7</f>
        <v>284200</v>
      </c>
      <c r="AO10" s="86" t="n">
        <f aca="false">$J$10*'WOT by Month'!AO10*'WOT revenue'!AO$7</f>
        <v>303800</v>
      </c>
      <c r="AP10" s="86" t="n">
        <f aca="false">$J$10*'WOT by Month'!AP10*'WOT revenue'!AP$7</f>
        <v>294000</v>
      </c>
      <c r="AQ10" s="86" t="n">
        <f aca="false">$J$10*'WOT by Month'!AQ10*'WOT revenue'!AQ$7</f>
        <v>303800</v>
      </c>
      <c r="AR10" s="86" t="n">
        <f aca="false">$J$10*'WOT by Month'!AR10*'WOT revenue'!AR$7</f>
        <v>294000</v>
      </c>
      <c r="AS10" s="86" t="n">
        <f aca="false">$J$10*'WOT by Month'!AS10*'WOT revenue'!AS$7</f>
        <v>303800</v>
      </c>
      <c r="AT10" s="86" t="n">
        <f aca="false">$J$10*'WOT by Month'!AT10*'WOT revenue'!AT$7</f>
        <v>303800</v>
      </c>
      <c r="AU10" s="86" t="n">
        <f aca="false">$J$10*'WOT by Month'!AU10*'WOT revenue'!AU$7</f>
        <v>294000</v>
      </c>
      <c r="AV10" s="86" t="n">
        <f aca="false">$J$10*'WOT by Month'!AV10*'WOT revenue'!AV$7</f>
        <v>303800</v>
      </c>
      <c r="AW10" s="86" t="n">
        <f aca="false">$J$10*'WOT by Month'!AW10*'WOT revenue'!AW$7</f>
        <v>294000</v>
      </c>
      <c r="AX10" s="86" t="n">
        <f aca="false">$J$10*'WOT by Month'!AX10*'WOT revenue'!AX$7</f>
        <v>303800</v>
      </c>
      <c r="AY10" s="86" t="n">
        <f aca="false">$J$10*'WOT by Month'!AY10*'WOT revenue'!AY$7</f>
        <v>303800</v>
      </c>
      <c r="AZ10" s="86" t="n">
        <f aca="false">$J$10*'WOT by Month'!AZ10*'WOT revenue'!AZ$7</f>
        <v>274400</v>
      </c>
      <c r="BA10" s="86" t="n">
        <f aca="false">$J$10*'WOT by Month'!BA10*'WOT revenue'!BA$7</f>
        <v>303800</v>
      </c>
      <c r="BB10" s="86" t="n">
        <f aca="false">$J$10*'WOT by Month'!BB10*'WOT revenue'!BB$7</f>
        <v>294000</v>
      </c>
      <c r="BC10" s="86" t="n">
        <f aca="false">$J$10*'WOT by Month'!BC10*'WOT revenue'!BC$7</f>
        <v>303800</v>
      </c>
      <c r="BD10" s="86" t="n">
        <f aca="false">$J$10*'WOT by Month'!BD10*'WOT revenue'!BD$7</f>
        <v>294000</v>
      </c>
      <c r="BE10" s="86" t="n">
        <f aca="false">$J$10*'WOT by Month'!BE10*'WOT revenue'!BE$7</f>
        <v>303800</v>
      </c>
      <c r="BF10" s="86" t="n">
        <f aca="false">$J$10*'WOT by Month'!BF10*'WOT revenue'!BF$7</f>
        <v>303800</v>
      </c>
      <c r="BG10" s="86" t="n">
        <f aca="false">$J$10*'WOT by Month'!BG10*'WOT revenue'!BG$7</f>
        <v>294000</v>
      </c>
      <c r="BH10" s="86" t="n">
        <f aca="false">$J$10*'WOT by Month'!BH10*'WOT revenue'!BH$7</f>
        <v>303800</v>
      </c>
      <c r="BI10" s="86" t="n">
        <f aca="false">$J$10*'WOT by Month'!BI10*'WOT revenue'!BI$7</f>
        <v>1285200</v>
      </c>
      <c r="BJ10" s="86" t="n">
        <f aca="false">$J$10*'WOT by Month'!BJ10*'WOT revenue'!BJ$7</f>
        <v>1328040</v>
      </c>
      <c r="BK10" s="86" t="n">
        <f aca="false">$J$10*'WOT by Month'!BK10*'WOT revenue'!BK$7</f>
        <v>1328040</v>
      </c>
      <c r="BL10" s="86" t="n">
        <f aca="false">$J$10*'WOT by Month'!BL10*'WOT revenue'!BL$7</f>
        <v>1199520</v>
      </c>
      <c r="BM10" s="86" t="n">
        <f aca="false">$J$10*'WOT by Month'!BM10*'WOT revenue'!BM$7</f>
        <v>1328040</v>
      </c>
      <c r="BN10" s="86" t="n">
        <f aca="false">$J$10*'WOT by Month'!BN10*'WOT revenue'!BN$7</f>
        <v>1285200</v>
      </c>
      <c r="BO10" s="86" t="n">
        <f aca="false">$J$10*'WOT by Month'!BO10*'WOT revenue'!BO$7</f>
        <v>1328040</v>
      </c>
      <c r="BP10" s="86" t="n">
        <f aca="false">$J$10*'WOT by Month'!BP10*'WOT revenue'!BP$7</f>
        <v>1285200</v>
      </c>
      <c r="BQ10" s="86" t="n">
        <f aca="false">$J$10*'WOT by Month'!BQ10*'WOT revenue'!BQ$7</f>
        <v>1328040</v>
      </c>
      <c r="BR10" s="86" t="n">
        <f aca="false">$J$10*'WOT by Month'!BR10*'WOT revenue'!BR$7</f>
        <v>1328040</v>
      </c>
      <c r="BS10" s="86" t="n">
        <f aca="false">$J$10*'WOT by Month'!BS10*'WOT revenue'!BS$7</f>
        <v>1285200</v>
      </c>
      <c r="BT10" s="86" t="n">
        <f aca="false">$J$10*'WOT by Month'!BT10*'WOT revenue'!BT$7</f>
        <v>1328040</v>
      </c>
      <c r="BU10" s="86" t="n">
        <f aca="false">$J$10*'WOT by Month'!BU10*'WOT revenue'!BU$7</f>
        <v>1285200</v>
      </c>
      <c r="BV10" s="86" t="n">
        <f aca="false">$J$10*'WOT by Month'!BV10*'WOT revenue'!BV$7</f>
        <v>1328040</v>
      </c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</row>
    <row r="11" customFormat="false" ht="12.75" hidden="false" customHeight="false" outlineLevel="0" collapsed="false">
      <c r="A11" s="0" t="n">
        <v>26683</v>
      </c>
      <c r="B11" s="0" t="s">
        <v>48</v>
      </c>
      <c r="C11" s="82" t="n">
        <v>8000</v>
      </c>
      <c r="D11" s="83" t="n">
        <v>36220</v>
      </c>
      <c r="E11" s="83" t="n">
        <v>37711</v>
      </c>
      <c r="F11" s="0" t="s">
        <v>47</v>
      </c>
      <c r="G11" s="84" t="n">
        <v>37529</v>
      </c>
      <c r="H11" s="82" t="n">
        <v>8000</v>
      </c>
      <c r="I11" s="86" t="n">
        <v>8000</v>
      </c>
      <c r="J11" s="85" t="n">
        <v>0.3798</v>
      </c>
      <c r="K11" s="62" t="n">
        <v>1109016</v>
      </c>
      <c r="L11" s="86" t="n">
        <f aca="false">$J$11*'WOT by Month'!L11*'WOT revenue'!L$7</f>
        <v>94190.4</v>
      </c>
      <c r="M11" s="86" t="n">
        <f aca="false">$J$11*'WOT by Month'!M11*'WOT revenue'!M$7</f>
        <v>91152</v>
      </c>
      <c r="N11" s="86" t="n">
        <f aca="false">$J$11*'WOT by Month'!N11*'WOT revenue'!N$7</f>
        <v>94190.4</v>
      </c>
      <c r="O11" s="86" t="n">
        <f aca="false">$J$11*'WOT by Month'!O11*'WOT revenue'!O$7</f>
        <v>94190.4</v>
      </c>
      <c r="P11" s="86" t="n">
        <f aca="false">$J$11*'WOT by Month'!P11*'WOT revenue'!P$7</f>
        <v>85075.2</v>
      </c>
      <c r="Q11" s="86" t="n">
        <f aca="false">$J$11*'WOT by Month'!Q11*'WOT revenue'!Q$7</f>
        <v>94190.4</v>
      </c>
      <c r="R11" s="86" t="n">
        <f aca="false">$J$11*'WOT by Month'!R11*'WOT revenue'!R$7</f>
        <v>91152</v>
      </c>
      <c r="S11" s="86" t="n">
        <f aca="false">$J$11*'WOT by Month'!S11*'WOT revenue'!S$7</f>
        <v>94190.4</v>
      </c>
      <c r="T11" s="86" t="n">
        <f aca="false">$J$11*'WOT by Month'!T11*'WOT revenue'!T$7</f>
        <v>91152</v>
      </c>
      <c r="U11" s="86" t="n">
        <f aca="false">$J$11*'WOT by Month'!U11*'WOT revenue'!U$7</f>
        <v>94190.4</v>
      </c>
      <c r="V11" s="86" t="n">
        <f aca="false">$J$11*'WOT by Month'!V11*'WOT revenue'!V$7</f>
        <v>94190.4</v>
      </c>
      <c r="W11" s="86" t="n">
        <f aca="false">$J$11*'WOT by Month'!W11*'WOT revenue'!W$7</f>
        <v>91152</v>
      </c>
      <c r="X11" s="86" t="n">
        <f aca="false">$J$11*'WOT by Month'!X11*'WOT revenue'!X$7</f>
        <v>94190.4</v>
      </c>
      <c r="Y11" s="86" t="n">
        <f aca="false">$J$11*'WOT by Month'!Y11*'WOT revenue'!Y$7</f>
        <v>91152</v>
      </c>
      <c r="Z11" s="86" t="n">
        <f aca="false">$J$11*'WOT by Month'!Z11*'WOT revenue'!Z$7</f>
        <v>94190.4</v>
      </c>
      <c r="AA11" s="86" t="n">
        <f aca="false">$J$11*'WOT by Month'!AA11*'WOT revenue'!AA$7</f>
        <v>94190.4</v>
      </c>
      <c r="AB11" s="86" t="n">
        <f aca="false">$J$11*'WOT by Month'!AB11*'WOT revenue'!AB$7</f>
        <v>85075.2</v>
      </c>
      <c r="AC11" s="86" t="n">
        <f aca="false">$J$11*'WOT by Month'!AC11*'WOT revenue'!AC$7</f>
        <v>94190.4</v>
      </c>
      <c r="AD11" s="86" t="n">
        <f aca="false">$J$11*'WOT by Month'!AD11*'WOT revenue'!AD$7</f>
        <v>91152</v>
      </c>
      <c r="AE11" s="86" t="n">
        <f aca="false">$J$11*'WOT by Month'!AE11*'WOT revenue'!AE$7</f>
        <v>94190.4</v>
      </c>
      <c r="AF11" s="86" t="n">
        <f aca="false">$J$11*'WOT by Month'!AF11*'WOT revenue'!AF$7</f>
        <v>91152</v>
      </c>
      <c r="AG11" s="86" t="n">
        <f aca="false">$J$11*'WOT by Month'!AG11*'WOT revenue'!AG$7</f>
        <v>94190.4</v>
      </c>
      <c r="AH11" s="86" t="n">
        <f aca="false">$J$11*'WOT by Month'!AH11*'WOT revenue'!AH$7</f>
        <v>94190.4</v>
      </c>
      <c r="AI11" s="86" t="n">
        <f aca="false">$J$11*'WOT by Month'!AI11*'WOT revenue'!AI$7</f>
        <v>91152</v>
      </c>
      <c r="AJ11" s="86" t="n">
        <f aca="false">$J$11*'WOT by Month'!AJ11*'WOT revenue'!AJ$7</f>
        <v>94190.4</v>
      </c>
      <c r="AK11" s="86" t="n">
        <f aca="false">$J$11*'WOT by Month'!AK11*'WOT revenue'!AK$7</f>
        <v>91152</v>
      </c>
      <c r="AL11" s="86" t="n">
        <f aca="false">$J$11*'WOT by Month'!AL11*'WOT revenue'!AL$7</f>
        <v>94190.4</v>
      </c>
      <c r="AM11" s="86" t="n">
        <f aca="false">$J$11*'WOT by Month'!AM11*'WOT revenue'!AM$7</f>
        <v>94190.4</v>
      </c>
      <c r="AN11" s="86" t="n">
        <f aca="false">$J$11*'WOT by Month'!AN11*'WOT revenue'!AN$7</f>
        <v>88113.6</v>
      </c>
      <c r="AO11" s="86" t="n">
        <f aca="false">$J$11*'WOT by Month'!AO11*'WOT revenue'!AO$7</f>
        <v>94190.4</v>
      </c>
      <c r="AP11" s="86" t="n">
        <f aca="false">$J$11*'WOT by Month'!AP11*'WOT revenue'!AP$7</f>
        <v>91152</v>
      </c>
      <c r="AQ11" s="86" t="n">
        <f aca="false">$J$11*'WOT by Month'!AQ11*'WOT revenue'!AQ$7</f>
        <v>94190.4</v>
      </c>
      <c r="AR11" s="86" t="n">
        <f aca="false">$J$11*'WOT by Month'!AR11*'WOT revenue'!AR$7</f>
        <v>91152</v>
      </c>
      <c r="AS11" s="86" t="n">
        <f aca="false">$J$11*'WOT by Month'!AS11*'WOT revenue'!AS$7</f>
        <v>94190.4</v>
      </c>
      <c r="AT11" s="86" t="n">
        <f aca="false">$J$11*'WOT by Month'!AT11*'WOT revenue'!AT$7</f>
        <v>94190.4</v>
      </c>
      <c r="AU11" s="86" t="n">
        <f aca="false">$J$11*'WOT by Month'!AU11*'WOT revenue'!AU$7</f>
        <v>91152</v>
      </c>
      <c r="AV11" s="86" t="n">
        <f aca="false">$J$11*'WOT by Month'!AV11*'WOT revenue'!AV$7</f>
        <v>94190.4</v>
      </c>
      <c r="AW11" s="86" t="n">
        <f aca="false">$J$11*'WOT by Month'!AW11*'WOT revenue'!AW$7</f>
        <v>91152</v>
      </c>
      <c r="AX11" s="86" t="n">
        <f aca="false">$J$11*'WOT by Month'!AX11*'WOT revenue'!AX$7</f>
        <v>94190.4</v>
      </c>
      <c r="AY11" s="86" t="n">
        <f aca="false">$J$11*'WOT by Month'!AY11*'WOT revenue'!AY$7</f>
        <v>94190.4</v>
      </c>
      <c r="AZ11" s="86" t="n">
        <f aca="false">$J$11*'WOT by Month'!AZ11*'WOT revenue'!AZ$7</f>
        <v>85075.2</v>
      </c>
      <c r="BA11" s="86" t="n">
        <f aca="false">$J$11*'WOT by Month'!BA11*'WOT revenue'!BA$7</f>
        <v>94190.4</v>
      </c>
      <c r="BB11" s="86" t="n">
        <f aca="false">$J$11*'WOT by Month'!BB11*'WOT revenue'!BB$7</f>
        <v>91152</v>
      </c>
      <c r="BC11" s="86" t="n">
        <f aca="false">$J$11*'WOT by Month'!BC11*'WOT revenue'!BC$7</f>
        <v>94190.4</v>
      </c>
      <c r="BD11" s="86" t="n">
        <f aca="false">$J$11*'WOT by Month'!BD11*'WOT revenue'!BD$7</f>
        <v>91152</v>
      </c>
      <c r="BE11" s="86" t="n">
        <f aca="false">$J$11*'WOT by Month'!BE11*'WOT revenue'!BE$7</f>
        <v>94190.4</v>
      </c>
      <c r="BF11" s="86" t="n">
        <f aca="false">$J$11*'WOT by Month'!BF11*'WOT revenue'!BF$7</f>
        <v>94190.4</v>
      </c>
      <c r="BG11" s="86" t="n">
        <f aca="false">$J$11*'WOT by Month'!BG11*'WOT revenue'!BG$7</f>
        <v>91152</v>
      </c>
      <c r="BH11" s="86" t="n">
        <f aca="false">$J$11*'WOT by Month'!BH11*'WOT revenue'!BH$7</f>
        <v>94190.4</v>
      </c>
      <c r="BI11" s="86" t="n">
        <f aca="false">$J$11*'WOT by Month'!BI11*'WOT revenue'!BI$7</f>
        <v>0</v>
      </c>
      <c r="BJ11" s="86" t="n">
        <f aca="false">$J$11*'WOT by Month'!BJ11*'WOT revenue'!BJ$7</f>
        <v>0</v>
      </c>
      <c r="BK11" s="86" t="n">
        <f aca="false">$J$11*'WOT by Month'!BK11*'WOT revenue'!BK$7</f>
        <v>0</v>
      </c>
      <c r="BL11" s="86" t="n">
        <f aca="false">$J$11*'WOT by Month'!BL11*'WOT revenue'!BL$7</f>
        <v>0</v>
      </c>
      <c r="BM11" s="86" t="n">
        <f aca="false">$J$11*'WOT by Month'!BM11*'WOT revenue'!BM$7</f>
        <v>0</v>
      </c>
      <c r="BN11" s="86" t="n">
        <f aca="false">$J$11*'WOT by Month'!BN11*'WOT revenue'!BN$7</f>
        <v>0</v>
      </c>
      <c r="BO11" s="86" t="n">
        <f aca="false">$J$11*'WOT by Month'!BO11*'WOT revenue'!BO$7</f>
        <v>0</v>
      </c>
      <c r="BP11" s="86" t="n">
        <f aca="false">$J$11*'WOT by Month'!BP11*'WOT revenue'!BP$7</f>
        <v>0</v>
      </c>
      <c r="BQ11" s="86" t="n">
        <f aca="false">$J$11*'WOT by Month'!BQ11*'WOT revenue'!BQ$7</f>
        <v>0</v>
      </c>
      <c r="BR11" s="86" t="n">
        <f aca="false">$J$11*'WOT by Month'!BR11*'WOT revenue'!BR$7</f>
        <v>0</v>
      </c>
      <c r="BS11" s="86" t="n">
        <f aca="false">$J$11*'WOT by Month'!BS11*'WOT revenue'!BS$7</f>
        <v>0</v>
      </c>
      <c r="BT11" s="86" t="n">
        <f aca="false">$J$11*'WOT by Month'!BT11*'WOT revenue'!BT$7</f>
        <v>0</v>
      </c>
      <c r="BU11" s="86" t="n">
        <f aca="false">$J$11*'WOT by Month'!BU11*'WOT revenue'!BU$7</f>
        <v>0</v>
      </c>
      <c r="BV11" s="86" t="n">
        <f aca="false">$J$11*'WOT by Month'!BV11*'WOT revenue'!BV$7</f>
        <v>0</v>
      </c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</row>
    <row r="12" customFormat="false" ht="12.75" hidden="false" customHeight="false" outlineLevel="0" collapsed="false">
      <c r="A12" s="0" t="n">
        <v>27334</v>
      </c>
      <c r="B12" s="0" t="s">
        <v>48</v>
      </c>
      <c r="C12" s="82" t="n">
        <v>14000</v>
      </c>
      <c r="D12" s="83" t="n">
        <v>36982</v>
      </c>
      <c r="E12" s="83" t="n">
        <v>37195</v>
      </c>
      <c r="F12" s="0" t="s">
        <v>49</v>
      </c>
      <c r="G12" s="92"/>
      <c r="H12" s="82" t="n">
        <v>14000</v>
      </c>
      <c r="I12" s="82" t="n">
        <v>14000</v>
      </c>
      <c r="J12" s="85" t="n">
        <v>0.23</v>
      </c>
      <c r="K12" s="62" t="n">
        <v>0</v>
      </c>
      <c r="L12" s="86" t="n">
        <f aca="false">$J$12*'WOT by Month'!L12*'WOT revenue'!L$7</f>
        <v>99820</v>
      </c>
      <c r="M12" s="86" t="n">
        <f aca="false">$J$12*'WOT by Month'!M12*'WOT revenue'!M$7</f>
        <v>0</v>
      </c>
      <c r="N12" s="86" t="n">
        <f aca="false">$J$12*'WOT by Month'!N12*'WOT revenue'!N$7</f>
        <v>0</v>
      </c>
      <c r="O12" s="86" t="n">
        <f aca="false">$J$12*'WOT by Month'!O12*'WOT revenue'!O$7</f>
        <v>0</v>
      </c>
      <c r="P12" s="86" t="n">
        <f aca="false">$J$12*'WOT by Month'!P12*'WOT revenue'!P$7</f>
        <v>0</v>
      </c>
      <c r="Q12" s="86" t="n">
        <f aca="false">$J$12*'WOT by Month'!Q12*'WOT revenue'!Q$7</f>
        <v>0</v>
      </c>
      <c r="R12" s="86" t="n">
        <f aca="false">$J$12*'WOT by Month'!R12*'WOT revenue'!R$7</f>
        <v>0</v>
      </c>
      <c r="S12" s="86" t="n">
        <f aca="false">$J$12*'WOT by Month'!S12*'WOT revenue'!S$7</f>
        <v>0</v>
      </c>
      <c r="T12" s="86" t="n">
        <f aca="false">$J$12*'WOT by Month'!T12*'WOT revenue'!T$7</f>
        <v>0</v>
      </c>
      <c r="U12" s="86" t="n">
        <f aca="false">$J$12*'WOT by Month'!U12*'WOT revenue'!U$7</f>
        <v>0</v>
      </c>
      <c r="V12" s="86" t="n">
        <f aca="false">$J$12*'WOT by Month'!V12*'WOT revenue'!V$7</f>
        <v>0</v>
      </c>
      <c r="W12" s="86" t="n">
        <f aca="false">$J$12*'WOT by Month'!W12*'WOT revenue'!W$7</f>
        <v>0</v>
      </c>
      <c r="X12" s="86" t="n">
        <f aca="false">$J$12*'WOT by Month'!X12*'WOT revenue'!X$7</f>
        <v>0</v>
      </c>
      <c r="Y12" s="86" t="n">
        <f aca="false">$J$12*'WOT by Month'!Y12*'WOT revenue'!Y$7</f>
        <v>0</v>
      </c>
      <c r="Z12" s="86" t="n">
        <f aca="false">$J$12*'WOT by Month'!Z12*'WOT revenue'!Z$7</f>
        <v>0</v>
      </c>
      <c r="AA12" s="86" t="n">
        <f aca="false">$J$12*'WOT by Month'!AA12*'WOT revenue'!AA$7</f>
        <v>0</v>
      </c>
      <c r="AB12" s="86" t="n">
        <f aca="false">$J$12*'WOT by Month'!AB12*'WOT revenue'!AB$7</f>
        <v>0</v>
      </c>
      <c r="AC12" s="86" t="n">
        <f aca="false">$J$12*'WOT by Month'!AC12*'WOT revenue'!AC$7</f>
        <v>0</v>
      </c>
      <c r="AD12" s="86" t="n">
        <f aca="false">$J$12*'WOT by Month'!AD12*'WOT revenue'!AD$7</f>
        <v>0</v>
      </c>
      <c r="AE12" s="86" t="n">
        <f aca="false">$J$12*'WOT by Month'!AE12*'WOT revenue'!AE$7</f>
        <v>0</v>
      </c>
      <c r="AF12" s="86" t="n">
        <f aca="false">$J$12*'WOT by Month'!AF12*'WOT revenue'!AF$7</f>
        <v>0</v>
      </c>
      <c r="AG12" s="86" t="n">
        <f aca="false">$J$12*'WOT by Month'!AG12*'WOT revenue'!AG$7</f>
        <v>0</v>
      </c>
      <c r="AH12" s="86" t="n">
        <f aca="false">$J$12*'WOT by Month'!AH12*'WOT revenue'!AH$7</f>
        <v>0</v>
      </c>
      <c r="AI12" s="86" t="n">
        <f aca="false">$J$12*'WOT by Month'!AI12*'WOT revenue'!AI$7</f>
        <v>0</v>
      </c>
      <c r="AJ12" s="86" t="n">
        <f aca="false">$J$12*'WOT by Month'!AJ12*'WOT revenue'!AJ$7</f>
        <v>0</v>
      </c>
      <c r="AK12" s="86" t="n">
        <f aca="false">$J$12*'WOT by Month'!AK12*'WOT revenue'!AK$7</f>
        <v>0</v>
      </c>
      <c r="AL12" s="86" t="n">
        <f aca="false">$J$12*'WOT by Month'!AL12*'WOT revenue'!AL$7</f>
        <v>0</v>
      </c>
      <c r="AM12" s="86" t="n">
        <f aca="false">$J$12*'WOT by Month'!AM12*'WOT revenue'!AM$7</f>
        <v>0</v>
      </c>
      <c r="AN12" s="86" t="n">
        <f aca="false">$J$12*'WOT by Month'!AN12*'WOT revenue'!AN$7</f>
        <v>0</v>
      </c>
      <c r="AO12" s="86" t="n">
        <f aca="false">$J$12*'WOT by Month'!AO12*'WOT revenue'!AO$7</f>
        <v>0</v>
      </c>
      <c r="AP12" s="86" t="n">
        <f aca="false">$J$12*'WOT by Month'!AP12*'WOT revenue'!AP$7</f>
        <v>0</v>
      </c>
      <c r="AQ12" s="86" t="n">
        <f aca="false">$J$12*'WOT by Month'!AQ12*'WOT revenue'!AQ$7</f>
        <v>0</v>
      </c>
      <c r="AR12" s="86" t="n">
        <f aca="false">$J$12*'WOT by Month'!AR12*'WOT revenue'!AR$7</f>
        <v>0</v>
      </c>
      <c r="AS12" s="86" t="n">
        <f aca="false">$J$12*'WOT by Month'!AS12*'WOT revenue'!AS$7</f>
        <v>0</v>
      </c>
      <c r="AT12" s="86" t="n">
        <f aca="false">$J$12*'WOT by Month'!AT12*'WOT revenue'!AT$7</f>
        <v>0</v>
      </c>
      <c r="AU12" s="86" t="n">
        <f aca="false">$J$12*'WOT by Month'!AU12*'WOT revenue'!AU$7</f>
        <v>0</v>
      </c>
      <c r="AV12" s="86" t="n">
        <f aca="false">$J$12*'WOT by Month'!AV12*'WOT revenue'!AV$7</f>
        <v>0</v>
      </c>
      <c r="AW12" s="86" t="n">
        <f aca="false">$J$12*'WOT by Month'!AW12*'WOT revenue'!AW$7</f>
        <v>0</v>
      </c>
      <c r="AX12" s="86" t="n">
        <f aca="false">$J$12*'WOT by Month'!AX12*'WOT revenue'!AX$7</f>
        <v>0</v>
      </c>
      <c r="AY12" s="86" t="n">
        <f aca="false">$J$12*'WOT by Month'!AY12*'WOT revenue'!AY$7</f>
        <v>0</v>
      </c>
      <c r="AZ12" s="86" t="n">
        <f aca="false">$J$12*'WOT by Month'!AZ12*'WOT revenue'!AZ$7</f>
        <v>0</v>
      </c>
      <c r="BA12" s="86" t="n">
        <f aca="false">$J$12*'WOT by Month'!BA12*'WOT revenue'!BA$7</f>
        <v>0</v>
      </c>
      <c r="BB12" s="86" t="n">
        <f aca="false">$J$12*'WOT by Month'!BB12*'WOT revenue'!BB$7</f>
        <v>0</v>
      </c>
      <c r="BC12" s="86" t="n">
        <f aca="false">$J$12*'WOT by Month'!BC12*'WOT revenue'!BC$7</f>
        <v>0</v>
      </c>
      <c r="BD12" s="86" t="n">
        <f aca="false">$J$12*'WOT by Month'!BD12*'WOT revenue'!BD$7</f>
        <v>0</v>
      </c>
      <c r="BE12" s="86" t="n">
        <f aca="false">$J$12*'WOT by Month'!BE12*'WOT revenue'!BE$7</f>
        <v>0</v>
      </c>
      <c r="BF12" s="86" t="n">
        <f aca="false">$J$12*'WOT by Month'!BF12*'WOT revenue'!BF$7</f>
        <v>0</v>
      </c>
      <c r="BG12" s="86" t="n">
        <f aca="false">$J$12*'WOT by Month'!BG12*'WOT revenue'!BG$7</f>
        <v>0</v>
      </c>
      <c r="BH12" s="86" t="n">
        <f aca="false">$J$12*'WOT by Month'!BH12*'WOT revenue'!BH$7</f>
        <v>0</v>
      </c>
      <c r="BI12" s="86" t="n">
        <f aca="false">$J$12*'WOT by Month'!BI12*'WOT revenue'!BI$7</f>
        <v>0</v>
      </c>
      <c r="BJ12" s="86" t="n">
        <f aca="false">$J$12*'WOT by Month'!BJ12*'WOT revenue'!BJ$7</f>
        <v>0</v>
      </c>
      <c r="BK12" s="86" t="n">
        <f aca="false">$J$12*'WOT by Month'!BK12*'WOT revenue'!BK$7</f>
        <v>0</v>
      </c>
      <c r="BL12" s="86" t="n">
        <f aca="false">$J$12*'WOT by Month'!BL12*'WOT revenue'!BL$7</f>
        <v>0</v>
      </c>
      <c r="BM12" s="86" t="n">
        <f aca="false">$J$12*'WOT by Month'!BM12*'WOT revenue'!BM$7</f>
        <v>0</v>
      </c>
      <c r="BN12" s="86" t="n">
        <f aca="false">$J$12*'WOT by Month'!BN12*'WOT revenue'!BN$7</f>
        <v>0</v>
      </c>
      <c r="BO12" s="86" t="n">
        <f aca="false">$J$12*'WOT by Month'!BO12*'WOT revenue'!BO$7</f>
        <v>0</v>
      </c>
      <c r="BP12" s="86" t="n">
        <f aca="false">$J$12*'WOT by Month'!BP12*'WOT revenue'!BP$7</f>
        <v>0</v>
      </c>
      <c r="BQ12" s="86" t="n">
        <f aca="false">$J$12*'WOT by Month'!BQ12*'WOT revenue'!BQ$7</f>
        <v>0</v>
      </c>
      <c r="BR12" s="86" t="n">
        <f aca="false">$J$12*'WOT by Month'!BR12*'WOT revenue'!BR$7</f>
        <v>0</v>
      </c>
      <c r="BS12" s="86" t="n">
        <f aca="false">$J$12*'WOT by Month'!BS12*'WOT revenue'!BS$7</f>
        <v>0</v>
      </c>
      <c r="BT12" s="86" t="n">
        <f aca="false">$J$12*'WOT by Month'!BT12*'WOT revenue'!BT$7</f>
        <v>0</v>
      </c>
      <c r="BU12" s="86" t="n">
        <f aca="false">$J$12*'WOT by Month'!BU12*'WOT revenue'!BU$7</f>
        <v>0</v>
      </c>
      <c r="BV12" s="86" t="n">
        <f aca="false">$J$12*'WOT by Month'!BV12*'WOT revenue'!BV$7</f>
        <v>0</v>
      </c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</row>
    <row r="13" customFormat="false" ht="12.75" hidden="false" customHeight="false" outlineLevel="0" collapsed="false">
      <c r="A13" s="0" t="n">
        <v>25071</v>
      </c>
      <c r="B13" s="0" t="s">
        <v>22</v>
      </c>
      <c r="C13" s="82" t="n">
        <v>90000</v>
      </c>
      <c r="D13" s="83" t="n">
        <v>35400</v>
      </c>
      <c r="E13" s="83" t="n">
        <v>39782</v>
      </c>
      <c r="F13" s="0" t="s">
        <v>47</v>
      </c>
      <c r="G13" s="84" t="n">
        <v>39416</v>
      </c>
      <c r="H13" s="82" t="n">
        <v>90000</v>
      </c>
      <c r="I13" s="82" t="n">
        <v>90000</v>
      </c>
      <c r="J13" s="85" t="n">
        <v>0.175</v>
      </c>
      <c r="K13" s="62" t="n">
        <v>5748750</v>
      </c>
      <c r="L13" s="86" t="n">
        <f aca="false">$J$13*'WOT by Month'!L13*'WOT revenue'!L$7</f>
        <v>488250</v>
      </c>
      <c r="M13" s="86" t="n">
        <f aca="false">$J$13*'WOT by Month'!M13*'WOT revenue'!M$7</f>
        <v>472500</v>
      </c>
      <c r="N13" s="86" t="n">
        <f aca="false">$J$13*'WOT by Month'!N13*'WOT revenue'!N$7</f>
        <v>488250</v>
      </c>
      <c r="O13" s="86" t="n">
        <f aca="false">$J$13*'WOT by Month'!O13*'WOT revenue'!O$7</f>
        <v>488250</v>
      </c>
      <c r="P13" s="86" t="n">
        <f aca="false">$J$13*'WOT by Month'!P13*'WOT revenue'!P$7</f>
        <v>441000</v>
      </c>
      <c r="Q13" s="86" t="n">
        <f aca="false">$J$13*'WOT by Month'!Q13*'WOT revenue'!Q$7</f>
        <v>488250</v>
      </c>
      <c r="R13" s="86" t="n">
        <f aca="false">$J$13*'WOT by Month'!R13*'WOT revenue'!R$7</f>
        <v>472500</v>
      </c>
      <c r="S13" s="86" t="n">
        <f aca="false">$J$13*'WOT by Month'!S13*'WOT revenue'!S$7</f>
        <v>488250</v>
      </c>
      <c r="T13" s="86" t="n">
        <f aca="false">$J$13*'WOT by Month'!T13*'WOT revenue'!T$7</f>
        <v>472500</v>
      </c>
      <c r="U13" s="86" t="n">
        <f aca="false">$J$13*'WOT by Month'!U13*'WOT revenue'!U$7</f>
        <v>488250</v>
      </c>
      <c r="V13" s="86" t="n">
        <f aca="false">$J$13*'WOT by Month'!V13*'WOT revenue'!V$7</f>
        <v>488250</v>
      </c>
      <c r="W13" s="86" t="n">
        <f aca="false">$J$13*'WOT by Month'!W13*'WOT revenue'!W$7</f>
        <v>472500</v>
      </c>
      <c r="X13" s="86" t="n">
        <f aca="false">$J$13*'WOT by Month'!X13*'WOT revenue'!X$7</f>
        <v>488250</v>
      </c>
      <c r="Y13" s="86" t="n">
        <f aca="false">$J$13*'WOT by Month'!Y13*'WOT revenue'!Y$7</f>
        <v>472500</v>
      </c>
      <c r="Z13" s="86" t="n">
        <f aca="false">$J$13*'WOT by Month'!Z13*'WOT revenue'!Z$7</f>
        <v>488250</v>
      </c>
      <c r="AA13" s="86" t="n">
        <f aca="false">$J$13*'WOT by Month'!AA13*'WOT revenue'!AA$7</f>
        <v>488250</v>
      </c>
      <c r="AB13" s="86" t="n">
        <f aca="false">$J$13*'WOT by Month'!AB13*'WOT revenue'!AB$7</f>
        <v>441000</v>
      </c>
      <c r="AC13" s="86" t="n">
        <f aca="false">$J$13*'WOT by Month'!AC13*'WOT revenue'!AC$7</f>
        <v>488250</v>
      </c>
      <c r="AD13" s="86" t="n">
        <f aca="false">$J$13*'WOT by Month'!AD13*'WOT revenue'!AD$7</f>
        <v>472500</v>
      </c>
      <c r="AE13" s="86" t="n">
        <f aca="false">$J$13*'WOT by Month'!AE13*'WOT revenue'!AE$7</f>
        <v>488250</v>
      </c>
      <c r="AF13" s="86" t="n">
        <f aca="false">$J$13*'WOT by Month'!AF13*'WOT revenue'!AF$7</f>
        <v>472500</v>
      </c>
      <c r="AG13" s="86" t="n">
        <f aca="false">$J$13*'WOT by Month'!AG13*'WOT revenue'!AG$7</f>
        <v>488250</v>
      </c>
      <c r="AH13" s="86" t="n">
        <f aca="false">$J$13*'WOT by Month'!AH13*'WOT revenue'!AH$7</f>
        <v>488250</v>
      </c>
      <c r="AI13" s="86" t="n">
        <f aca="false">$J$13*'WOT by Month'!AI13*'WOT revenue'!AI$7</f>
        <v>472500</v>
      </c>
      <c r="AJ13" s="86" t="n">
        <f aca="false">$J$13*'WOT by Month'!AJ13*'WOT revenue'!AJ$7</f>
        <v>488250</v>
      </c>
      <c r="AK13" s="86" t="n">
        <f aca="false">$J$13*'WOT by Month'!AK13*'WOT revenue'!AK$7</f>
        <v>472500</v>
      </c>
      <c r="AL13" s="86" t="n">
        <f aca="false">$J$13*'WOT by Month'!AL13*'WOT revenue'!AL$7</f>
        <v>488250</v>
      </c>
      <c r="AM13" s="86" t="n">
        <f aca="false">$J$13*'WOT by Month'!AM13*'WOT revenue'!AM$7</f>
        <v>488250</v>
      </c>
      <c r="AN13" s="86" t="n">
        <f aca="false">$J$13*'WOT by Month'!AN13*'WOT revenue'!AN$7</f>
        <v>456750</v>
      </c>
      <c r="AO13" s="86" t="n">
        <f aca="false">$J$13*'WOT by Month'!AO13*'WOT revenue'!AO$7</f>
        <v>488250</v>
      </c>
      <c r="AP13" s="86" t="n">
        <f aca="false">$J$13*'WOT by Month'!AP13*'WOT revenue'!AP$7</f>
        <v>472500</v>
      </c>
      <c r="AQ13" s="86" t="n">
        <f aca="false">$J$13*'WOT by Month'!AQ13*'WOT revenue'!AQ$7</f>
        <v>488250</v>
      </c>
      <c r="AR13" s="86" t="n">
        <f aca="false">$J$13*'WOT by Month'!AR13*'WOT revenue'!AR$7</f>
        <v>472500</v>
      </c>
      <c r="AS13" s="86" t="n">
        <f aca="false">$J$13*'WOT by Month'!AS13*'WOT revenue'!AS$7</f>
        <v>488250</v>
      </c>
      <c r="AT13" s="86" t="n">
        <f aca="false">$J$13*'WOT by Month'!AT13*'WOT revenue'!AT$7</f>
        <v>488250</v>
      </c>
      <c r="AU13" s="86" t="n">
        <f aca="false">$J$13*'WOT by Month'!AU13*'WOT revenue'!AU$7</f>
        <v>472500</v>
      </c>
      <c r="AV13" s="86" t="n">
        <f aca="false">$J$13*'WOT by Month'!AV13*'WOT revenue'!AV$7</f>
        <v>488250</v>
      </c>
      <c r="AW13" s="86" t="n">
        <f aca="false">$J$13*'WOT by Month'!AW13*'WOT revenue'!AW$7</f>
        <v>472500</v>
      </c>
      <c r="AX13" s="86" t="n">
        <f aca="false">$J$13*'WOT by Month'!AX13*'WOT revenue'!AX$7</f>
        <v>488250</v>
      </c>
      <c r="AY13" s="86" t="n">
        <f aca="false">$J$13*'WOT by Month'!AY13*'WOT revenue'!AY$7</f>
        <v>488250</v>
      </c>
      <c r="AZ13" s="86" t="n">
        <f aca="false">$J$13*'WOT by Month'!AZ13*'WOT revenue'!AZ$7</f>
        <v>441000</v>
      </c>
      <c r="BA13" s="86" t="n">
        <f aca="false">$J$13*'WOT by Month'!BA13*'WOT revenue'!BA$7</f>
        <v>488250</v>
      </c>
      <c r="BB13" s="86" t="n">
        <f aca="false">$J$13*'WOT by Month'!BB13*'WOT revenue'!BB$7</f>
        <v>472500</v>
      </c>
      <c r="BC13" s="86" t="n">
        <f aca="false">$J$13*'WOT by Month'!BC13*'WOT revenue'!BC$7</f>
        <v>488250</v>
      </c>
      <c r="BD13" s="86" t="n">
        <f aca="false">$J$13*'WOT by Month'!BD13*'WOT revenue'!BD$7</f>
        <v>472500</v>
      </c>
      <c r="BE13" s="86" t="n">
        <f aca="false">$J$13*'WOT by Month'!BE13*'WOT revenue'!BE$7</f>
        <v>488250</v>
      </c>
      <c r="BF13" s="86" t="n">
        <f aca="false">$J$13*'WOT by Month'!BF13*'WOT revenue'!BF$7</f>
        <v>488250</v>
      </c>
      <c r="BG13" s="86" t="n">
        <f aca="false">$J$13*'WOT by Month'!BG13*'WOT revenue'!BG$7</f>
        <v>472500</v>
      </c>
      <c r="BH13" s="86" t="n">
        <f aca="false">$J$13*'WOT by Month'!BH13*'WOT revenue'!BH$7</f>
        <v>488250</v>
      </c>
      <c r="BI13" s="86" t="n">
        <f aca="false">$J$13*'WOT by Month'!BI13*'WOT revenue'!BI$7</f>
        <v>131250</v>
      </c>
      <c r="BJ13" s="86" t="n">
        <f aca="false">$J$13*'WOT by Month'!BJ13*'WOT revenue'!BJ$7</f>
        <v>135625</v>
      </c>
      <c r="BK13" s="86" t="n">
        <f aca="false">$J$13*'WOT by Month'!BK13*'WOT revenue'!BK$7</f>
        <v>135625</v>
      </c>
      <c r="BL13" s="86" t="n">
        <f aca="false">$J$13*'WOT by Month'!BL13*'WOT revenue'!BL$7</f>
        <v>122500</v>
      </c>
      <c r="BM13" s="86" t="n">
        <f aca="false">$J$13*'WOT by Month'!BM13*'WOT revenue'!BM$7</f>
        <v>135625</v>
      </c>
      <c r="BN13" s="86" t="n">
        <f aca="false">$J$13*'WOT by Month'!BN13*'WOT revenue'!BN$7</f>
        <v>131250</v>
      </c>
      <c r="BO13" s="86" t="n">
        <f aca="false">$J$13*'WOT by Month'!BO13*'WOT revenue'!BO$7</f>
        <v>135625</v>
      </c>
      <c r="BP13" s="86" t="n">
        <f aca="false">$J$13*'WOT by Month'!BP13*'WOT revenue'!BP$7</f>
        <v>131250</v>
      </c>
      <c r="BQ13" s="86" t="n">
        <f aca="false">$J$13*'WOT by Month'!BQ13*'WOT revenue'!BQ$7</f>
        <v>135625</v>
      </c>
      <c r="BR13" s="86" t="n">
        <f aca="false">$J$13*'WOT by Month'!BR13*'WOT revenue'!BR$7</f>
        <v>135625</v>
      </c>
      <c r="BS13" s="86" t="n">
        <f aca="false">$J$13*'WOT by Month'!BS13*'WOT revenue'!BS$7</f>
        <v>131250</v>
      </c>
      <c r="BT13" s="86" t="n">
        <f aca="false">$J$13*'WOT by Month'!BT13*'WOT revenue'!BT$7</f>
        <v>135625</v>
      </c>
      <c r="BU13" s="86" t="n">
        <f aca="false">$J$13*'WOT by Month'!BU13*'WOT revenue'!BU$7</f>
        <v>131250</v>
      </c>
      <c r="BV13" s="86" t="n">
        <f aca="false">$J$13*'WOT by Month'!BV13*'WOT revenue'!BV$7</f>
        <v>135625</v>
      </c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</row>
    <row r="14" customFormat="false" ht="12.75" hidden="false" customHeight="false" outlineLevel="0" collapsed="false">
      <c r="A14" s="0" t="n">
        <v>25700</v>
      </c>
      <c r="B14" s="0" t="s">
        <v>22</v>
      </c>
      <c r="C14" s="82" t="n">
        <v>25000</v>
      </c>
      <c r="D14" s="83" t="n">
        <v>35796</v>
      </c>
      <c r="E14" s="83" t="n">
        <v>37621</v>
      </c>
      <c r="F14" s="0" t="s">
        <v>47</v>
      </c>
      <c r="G14" s="84" t="n">
        <v>37256</v>
      </c>
      <c r="H14" s="82" t="n">
        <v>25000</v>
      </c>
      <c r="I14" s="82" t="n">
        <v>25000</v>
      </c>
      <c r="J14" s="85" t="n">
        <v>0.19</v>
      </c>
      <c r="K14" s="62" t="n">
        <v>1733750</v>
      </c>
      <c r="L14" s="86" t="n">
        <f aca="false">$J$14*'WOT by Month'!L14*'WOT revenue'!L$7</f>
        <v>147250</v>
      </c>
      <c r="M14" s="86" t="n">
        <f aca="false">$J$14*'WOT by Month'!M14*'WOT revenue'!M$7</f>
        <v>142500</v>
      </c>
      <c r="N14" s="86" t="n">
        <f aca="false">$J$14*'WOT by Month'!N14*'WOT revenue'!N$7</f>
        <v>147250</v>
      </c>
      <c r="O14" s="86" t="n">
        <f aca="false">$J$14*'WOT by Month'!O14*'WOT revenue'!O$7</f>
        <v>147250</v>
      </c>
      <c r="P14" s="86" t="n">
        <f aca="false">$J$14*'WOT by Month'!P14*'WOT revenue'!P$7</f>
        <v>133000</v>
      </c>
      <c r="Q14" s="86" t="n">
        <f aca="false">$J$14*'WOT by Month'!Q14*'WOT revenue'!Q$7</f>
        <v>147250</v>
      </c>
      <c r="R14" s="86" t="n">
        <f aca="false">$J$14*'WOT by Month'!R14*'WOT revenue'!R$7</f>
        <v>142500</v>
      </c>
      <c r="S14" s="86" t="n">
        <f aca="false">$J$14*'WOT by Month'!S14*'WOT revenue'!S$7</f>
        <v>147250</v>
      </c>
      <c r="T14" s="86" t="n">
        <f aca="false">$J$14*'WOT by Month'!T14*'WOT revenue'!T$7</f>
        <v>142500</v>
      </c>
      <c r="U14" s="86" t="n">
        <f aca="false">$J$14*'WOT by Month'!U14*'WOT revenue'!U$7</f>
        <v>147250</v>
      </c>
      <c r="V14" s="86" t="n">
        <f aca="false">$J$14*'WOT by Month'!V14*'WOT revenue'!V$7</f>
        <v>147250</v>
      </c>
      <c r="W14" s="86" t="n">
        <f aca="false">$J$14*'WOT by Month'!W14*'WOT revenue'!W$7</f>
        <v>142500</v>
      </c>
      <c r="X14" s="86" t="n">
        <f aca="false">$J$14*'WOT by Month'!X14*'WOT revenue'!X$7</f>
        <v>147250</v>
      </c>
      <c r="Y14" s="86" t="n">
        <f aca="false">$J$14*'WOT by Month'!Y14*'WOT revenue'!Y$7</f>
        <v>142500</v>
      </c>
      <c r="Z14" s="86" t="n">
        <f aca="false">$J$14*'WOT by Month'!Z14*'WOT revenue'!Z$7</f>
        <v>147250</v>
      </c>
      <c r="AA14" s="86" t="n">
        <f aca="false">$J$14*'WOT by Month'!AA14*'WOT revenue'!AA$7</f>
        <v>147250</v>
      </c>
      <c r="AB14" s="86" t="n">
        <f aca="false">$J$14*'WOT by Month'!AB14*'WOT revenue'!AB$7</f>
        <v>133000</v>
      </c>
      <c r="AC14" s="86" t="n">
        <f aca="false">$J$14*'WOT by Month'!AC14*'WOT revenue'!AC$7</f>
        <v>147250</v>
      </c>
      <c r="AD14" s="86" t="n">
        <f aca="false">$J$14*'WOT by Month'!AD14*'WOT revenue'!AD$7</f>
        <v>142500</v>
      </c>
      <c r="AE14" s="86" t="n">
        <f aca="false">$J$14*'WOT by Month'!AE14*'WOT revenue'!AE$7</f>
        <v>147250</v>
      </c>
      <c r="AF14" s="86" t="n">
        <f aca="false">$J$14*'WOT by Month'!AF14*'WOT revenue'!AF$7</f>
        <v>142500</v>
      </c>
      <c r="AG14" s="86" t="n">
        <f aca="false">$J$14*'WOT by Month'!AG14*'WOT revenue'!AG$7</f>
        <v>147250</v>
      </c>
      <c r="AH14" s="86" t="n">
        <f aca="false">$J$14*'WOT by Month'!AH14*'WOT revenue'!AH$7</f>
        <v>147250</v>
      </c>
      <c r="AI14" s="86" t="n">
        <f aca="false">$J$14*'WOT by Month'!AI14*'WOT revenue'!AI$7</f>
        <v>142500</v>
      </c>
      <c r="AJ14" s="86" t="n">
        <f aca="false">$J$14*'WOT by Month'!AJ14*'WOT revenue'!AJ$7</f>
        <v>147250</v>
      </c>
      <c r="AK14" s="86" t="n">
        <f aca="false">$J$14*'WOT by Month'!AK14*'WOT revenue'!AK$7</f>
        <v>142500</v>
      </c>
      <c r="AL14" s="86" t="n">
        <f aca="false">$J$14*'WOT by Month'!AL14*'WOT revenue'!AL$7</f>
        <v>147250</v>
      </c>
      <c r="AM14" s="86" t="n">
        <f aca="false">$J$14*'WOT by Month'!AM14*'WOT revenue'!AM$7</f>
        <v>147250</v>
      </c>
      <c r="AN14" s="86" t="n">
        <f aca="false">$J$14*'WOT by Month'!AN14*'WOT revenue'!AN$7</f>
        <v>137750</v>
      </c>
      <c r="AO14" s="86" t="n">
        <f aca="false">$J$14*'WOT by Month'!AO14*'WOT revenue'!AO$7</f>
        <v>147250</v>
      </c>
      <c r="AP14" s="86" t="n">
        <f aca="false">$J$14*'WOT by Month'!AP14*'WOT revenue'!AP$7</f>
        <v>142500</v>
      </c>
      <c r="AQ14" s="86" t="n">
        <f aca="false">$J$14*'WOT by Month'!AQ14*'WOT revenue'!AQ$7</f>
        <v>147250</v>
      </c>
      <c r="AR14" s="86" t="n">
        <f aca="false">$J$14*'WOT by Month'!AR14*'WOT revenue'!AR$7</f>
        <v>142500</v>
      </c>
      <c r="AS14" s="86" t="n">
        <f aca="false">$J$14*'WOT by Month'!AS14*'WOT revenue'!AS$7</f>
        <v>147250</v>
      </c>
      <c r="AT14" s="86" t="n">
        <f aca="false">$J$14*'WOT by Month'!AT14*'WOT revenue'!AT$7</f>
        <v>147250</v>
      </c>
      <c r="AU14" s="86" t="n">
        <f aca="false">$J$14*'WOT by Month'!AU14*'WOT revenue'!AU$7</f>
        <v>142500</v>
      </c>
      <c r="AV14" s="86" t="n">
        <f aca="false">$J$14*'WOT by Month'!AV14*'WOT revenue'!AV$7</f>
        <v>147250</v>
      </c>
      <c r="AW14" s="86" t="n">
        <f aca="false">$J$14*'WOT by Month'!AW14*'WOT revenue'!AW$7</f>
        <v>142500</v>
      </c>
      <c r="AX14" s="86" t="n">
        <f aca="false">$J$14*'WOT by Month'!AX14*'WOT revenue'!AX$7</f>
        <v>147250</v>
      </c>
      <c r="AY14" s="86" t="n">
        <f aca="false">$J$14*'WOT by Month'!AY14*'WOT revenue'!AY$7</f>
        <v>147250</v>
      </c>
      <c r="AZ14" s="86" t="n">
        <f aca="false">$J$14*'WOT by Month'!AZ14*'WOT revenue'!AZ$7</f>
        <v>133000</v>
      </c>
      <c r="BA14" s="86" t="n">
        <f aca="false">$J$14*'WOT by Month'!BA14*'WOT revenue'!BA$7</f>
        <v>147250</v>
      </c>
      <c r="BB14" s="86" t="n">
        <f aca="false">$J$14*'WOT by Month'!BB14*'WOT revenue'!BB$7</f>
        <v>142500</v>
      </c>
      <c r="BC14" s="86" t="n">
        <f aca="false">$J$14*'WOT by Month'!BC14*'WOT revenue'!BC$7</f>
        <v>147250</v>
      </c>
      <c r="BD14" s="86" t="n">
        <f aca="false">$J$14*'WOT by Month'!BD14*'WOT revenue'!BD$7</f>
        <v>142500</v>
      </c>
      <c r="BE14" s="86" t="n">
        <f aca="false">$J$14*'WOT by Month'!BE14*'WOT revenue'!BE$7</f>
        <v>147250</v>
      </c>
      <c r="BF14" s="86" t="n">
        <f aca="false">$J$14*'WOT by Month'!BF14*'WOT revenue'!BF$7</f>
        <v>147250</v>
      </c>
      <c r="BG14" s="86" t="n">
        <f aca="false">$J$14*'WOT by Month'!BG14*'WOT revenue'!BG$7</f>
        <v>142500</v>
      </c>
      <c r="BH14" s="86" t="n">
        <f aca="false">$J$14*'WOT by Month'!BH14*'WOT revenue'!BH$7</f>
        <v>147250</v>
      </c>
      <c r="BI14" s="86" t="n">
        <f aca="false">$J$14*'WOT by Month'!BI14*'WOT revenue'!BI$7</f>
        <v>855000</v>
      </c>
      <c r="BJ14" s="86" t="n">
        <f aca="false">$J$14*'WOT by Month'!BJ14*'WOT revenue'!BJ$7</f>
        <v>883500</v>
      </c>
      <c r="BK14" s="86" t="n">
        <f aca="false">$J$14*'WOT by Month'!BK14*'WOT revenue'!BK$7</f>
        <v>883500</v>
      </c>
      <c r="BL14" s="86" t="n">
        <f aca="false">$J$14*'WOT by Month'!BL14*'WOT revenue'!BL$7</f>
        <v>798000</v>
      </c>
      <c r="BM14" s="86" t="n">
        <f aca="false">$J$14*'WOT by Month'!BM14*'WOT revenue'!BM$7</f>
        <v>883500</v>
      </c>
      <c r="BN14" s="86" t="n">
        <f aca="false">$J$14*'WOT by Month'!BN14*'WOT revenue'!BN$7</f>
        <v>855000</v>
      </c>
      <c r="BO14" s="86" t="n">
        <f aca="false">$J$14*'WOT by Month'!BO14*'WOT revenue'!BO$7</f>
        <v>883500</v>
      </c>
      <c r="BP14" s="86" t="n">
        <f aca="false">$J$14*'WOT by Month'!BP14*'WOT revenue'!BP$7</f>
        <v>855000</v>
      </c>
      <c r="BQ14" s="86" t="n">
        <f aca="false">$J$14*'WOT by Month'!BQ14*'WOT revenue'!BQ$7</f>
        <v>883500</v>
      </c>
      <c r="BR14" s="86" t="n">
        <f aca="false">$J$14*'WOT by Month'!BR14*'WOT revenue'!BR$7</f>
        <v>883500</v>
      </c>
      <c r="BS14" s="86" t="n">
        <f aca="false">$J$14*'WOT by Month'!BS14*'WOT revenue'!BS$7</f>
        <v>855000</v>
      </c>
      <c r="BT14" s="86" t="n">
        <f aca="false">$J$14*'WOT by Month'!BT14*'WOT revenue'!BT$7</f>
        <v>883500</v>
      </c>
      <c r="BU14" s="86" t="n">
        <f aca="false">$J$14*'WOT by Month'!BU14*'WOT revenue'!BU$7</f>
        <v>855000</v>
      </c>
      <c r="BV14" s="86" t="n">
        <f aca="false">$J$14*'WOT by Month'!BV14*'WOT revenue'!BV$7</f>
        <v>883500</v>
      </c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</row>
    <row r="15" customFormat="false" ht="12.75" hidden="false" customHeight="false" outlineLevel="0" collapsed="false">
      <c r="A15" s="0" t="n">
        <v>27458</v>
      </c>
      <c r="B15" s="0" t="s">
        <v>24</v>
      </c>
      <c r="C15" s="82" t="n">
        <v>14000</v>
      </c>
      <c r="D15" s="83" t="n">
        <v>37622</v>
      </c>
      <c r="E15" s="83" t="n">
        <v>38717</v>
      </c>
      <c r="F15" s="0" t="s">
        <v>49</v>
      </c>
      <c r="G15" s="92"/>
      <c r="J15" s="85" t="n">
        <v>1.159</v>
      </c>
      <c r="K15" s="62" t="n">
        <v>0</v>
      </c>
      <c r="L15" s="86" t="n">
        <f aca="false">$J$15*'WOT by Month'!L15*'WOT revenue'!L$7</f>
        <v>0</v>
      </c>
      <c r="M15" s="86" t="n">
        <f aca="false">$J$15*'WOT by Month'!M15*'WOT revenue'!M$7</f>
        <v>0</v>
      </c>
      <c r="N15" s="86" t="n">
        <f aca="false">$J$15*'WOT by Month'!N15*'WOT revenue'!N$7</f>
        <v>0</v>
      </c>
      <c r="O15" s="86" t="n">
        <f aca="false">$J$15*'WOT by Month'!O15*'WOT revenue'!O$7</f>
        <v>0</v>
      </c>
      <c r="P15" s="86" t="n">
        <f aca="false">$J$15*'WOT by Month'!P15*'WOT revenue'!P$7</f>
        <v>0</v>
      </c>
      <c r="Q15" s="86" t="n">
        <f aca="false">$J$15*'WOT by Month'!Q15*'WOT revenue'!Q$7</f>
        <v>0</v>
      </c>
      <c r="R15" s="86" t="n">
        <f aca="false">$J$15*'WOT by Month'!R15*'WOT revenue'!R$7</f>
        <v>0</v>
      </c>
      <c r="S15" s="86" t="n">
        <f aca="false">$J$15*'WOT by Month'!S15*'WOT revenue'!S$7</f>
        <v>0</v>
      </c>
      <c r="T15" s="86" t="n">
        <f aca="false">$J$15*'WOT by Month'!T15*'WOT revenue'!T$7</f>
        <v>0</v>
      </c>
      <c r="U15" s="86" t="n">
        <f aca="false">$J$15*'WOT by Month'!U15*'WOT revenue'!U$7</f>
        <v>0</v>
      </c>
      <c r="V15" s="86" t="n">
        <f aca="false">$J$15*'WOT by Month'!V15*'WOT revenue'!V$7</f>
        <v>0</v>
      </c>
      <c r="W15" s="86" t="n">
        <f aca="false">$J$15*'WOT by Month'!W15*'WOT revenue'!W$7</f>
        <v>0</v>
      </c>
      <c r="X15" s="86" t="n">
        <f aca="false">$J$15*'WOT by Month'!X15*'WOT revenue'!X$7</f>
        <v>0</v>
      </c>
      <c r="Y15" s="86" t="n">
        <f aca="false">$J$15*'WOT by Month'!Y15*'WOT revenue'!Y$7</f>
        <v>0</v>
      </c>
      <c r="Z15" s="86" t="n">
        <f aca="false">$J$15*'WOT by Month'!Z15*'WOT revenue'!Z$7</f>
        <v>0</v>
      </c>
      <c r="AA15" s="86" t="n">
        <f aca="false">$J$15*'WOT by Month'!AA15*'WOT revenue'!AA$7</f>
        <v>503006</v>
      </c>
      <c r="AB15" s="86" t="n">
        <f aca="false">$J$15*'WOT by Month'!AB15*'WOT revenue'!AB$7</f>
        <v>454328</v>
      </c>
      <c r="AC15" s="86" t="n">
        <f aca="false">$J$15*'WOT by Month'!AC15*'WOT revenue'!AC$7</f>
        <v>503006</v>
      </c>
      <c r="AD15" s="86" t="n">
        <f aca="false">$J$15*'WOT by Month'!AD15*'WOT revenue'!AD$7</f>
        <v>486780</v>
      </c>
      <c r="AE15" s="86" t="n">
        <f aca="false">$J$15*'WOT by Month'!AE15*'WOT revenue'!AE$7</f>
        <v>503006</v>
      </c>
      <c r="AF15" s="86" t="n">
        <f aca="false">$J$15*'WOT by Month'!AF15*'WOT revenue'!AF$7</f>
        <v>486780</v>
      </c>
      <c r="AG15" s="86" t="n">
        <f aca="false">$J$15*'WOT by Month'!AG15*'WOT revenue'!AG$7</f>
        <v>503006</v>
      </c>
      <c r="AH15" s="86" t="n">
        <f aca="false">$J$15*'WOT by Month'!AH15*'WOT revenue'!AH$7</f>
        <v>503006</v>
      </c>
      <c r="AI15" s="86" t="n">
        <f aca="false">$J$15*'WOT by Month'!AI15*'WOT revenue'!AI$7</f>
        <v>486780</v>
      </c>
      <c r="AJ15" s="86" t="n">
        <f aca="false">$J$15*'WOT by Month'!AJ15*'WOT revenue'!AJ$7</f>
        <v>503006</v>
      </c>
      <c r="AK15" s="86" t="n">
        <f aca="false">$J$15*'WOT by Month'!AK15*'WOT revenue'!AK$7</f>
        <v>486780</v>
      </c>
      <c r="AL15" s="86" t="n">
        <f aca="false">$J$15*'WOT by Month'!AL15*'WOT revenue'!AL$7</f>
        <v>503006</v>
      </c>
      <c r="AM15" s="86" t="n">
        <f aca="false">$J$15*'WOT by Month'!AM15*'WOT revenue'!AM$7</f>
        <v>503006</v>
      </c>
      <c r="AN15" s="86" t="n">
        <f aca="false">$J$15*'WOT by Month'!AN15*'WOT revenue'!AN$7</f>
        <v>470554</v>
      </c>
      <c r="AO15" s="86" t="n">
        <f aca="false">$J$15*'WOT by Month'!AO15*'WOT revenue'!AO$7</f>
        <v>503006</v>
      </c>
      <c r="AP15" s="86" t="n">
        <f aca="false">$J$15*'WOT by Month'!AP15*'WOT revenue'!AP$7</f>
        <v>486780</v>
      </c>
      <c r="AQ15" s="86" t="n">
        <f aca="false">$J$15*'WOT by Month'!AQ15*'WOT revenue'!AQ$7</f>
        <v>503006</v>
      </c>
      <c r="AR15" s="86" t="n">
        <f aca="false">$J$15*'WOT by Month'!AR15*'WOT revenue'!AR$7</f>
        <v>486780</v>
      </c>
      <c r="AS15" s="86" t="n">
        <f aca="false">$J$15*'WOT by Month'!AS15*'WOT revenue'!AS$7</f>
        <v>503006</v>
      </c>
      <c r="AT15" s="86" t="n">
        <f aca="false">$J$15*'WOT by Month'!AT15*'WOT revenue'!AT$7</f>
        <v>503006</v>
      </c>
      <c r="AU15" s="86" t="n">
        <f aca="false">$J$15*'WOT by Month'!AU15*'WOT revenue'!AU$7</f>
        <v>486780</v>
      </c>
      <c r="AV15" s="86" t="n">
        <f aca="false">$J$15*'WOT by Month'!AV15*'WOT revenue'!AV$7</f>
        <v>503006</v>
      </c>
      <c r="AW15" s="86" t="n">
        <f aca="false">$J$15*'WOT by Month'!AW15*'WOT revenue'!AW$7</f>
        <v>486780</v>
      </c>
      <c r="AX15" s="86" t="n">
        <f aca="false">$J$15*'WOT by Month'!AX15*'WOT revenue'!AX$7</f>
        <v>503006</v>
      </c>
      <c r="AY15" s="86" t="n">
        <f aca="false">$J$15*'WOT by Month'!AY15*'WOT revenue'!AY$7</f>
        <v>503006</v>
      </c>
      <c r="AZ15" s="86" t="n">
        <f aca="false">$J$15*'WOT by Month'!AZ15*'WOT revenue'!AZ$7</f>
        <v>454328</v>
      </c>
      <c r="BA15" s="86" t="n">
        <f aca="false">$J$15*'WOT by Month'!BA15*'WOT revenue'!BA$7</f>
        <v>503006</v>
      </c>
      <c r="BB15" s="86" t="n">
        <f aca="false">$J$15*'WOT by Month'!BB15*'WOT revenue'!BB$7</f>
        <v>486780</v>
      </c>
      <c r="BC15" s="86" t="n">
        <f aca="false">$J$15*'WOT by Month'!BC15*'WOT revenue'!BC$7</f>
        <v>503006</v>
      </c>
      <c r="BD15" s="86" t="n">
        <f aca="false">$J$15*'WOT by Month'!BD15*'WOT revenue'!BD$7</f>
        <v>486780</v>
      </c>
      <c r="BE15" s="86" t="n">
        <f aca="false">$J$15*'WOT by Month'!BE15*'WOT revenue'!BE$7</f>
        <v>503006</v>
      </c>
      <c r="BF15" s="86" t="n">
        <f aca="false">$J$15*'WOT by Month'!BF15*'WOT revenue'!BF$7</f>
        <v>503006</v>
      </c>
      <c r="BG15" s="86" t="n">
        <f aca="false">$J$15*'WOT by Month'!BG15*'WOT revenue'!BG$7</f>
        <v>486780</v>
      </c>
      <c r="BH15" s="86" t="n">
        <f aca="false">$J$15*'WOT by Month'!BH15*'WOT revenue'!BH$7</f>
        <v>503006</v>
      </c>
      <c r="BI15" s="86" t="n">
        <f aca="false">$J$15*'WOT by Month'!BI15*'WOT revenue'!BI$7</f>
        <v>3129300</v>
      </c>
      <c r="BJ15" s="86" t="n">
        <f aca="false">$J$15*'WOT by Month'!BJ15*'WOT revenue'!BJ$7</f>
        <v>3233610</v>
      </c>
      <c r="BK15" s="86" t="n">
        <f aca="false">$J$15*'WOT by Month'!BK15*'WOT revenue'!BK$7</f>
        <v>3233610</v>
      </c>
      <c r="BL15" s="86" t="n">
        <f aca="false">$J$15*'WOT by Month'!BL15*'WOT revenue'!BL$7</f>
        <v>2920680</v>
      </c>
      <c r="BM15" s="86" t="n">
        <f aca="false">$J$15*'WOT by Month'!BM15*'WOT revenue'!BM$7</f>
        <v>3233610</v>
      </c>
      <c r="BN15" s="86" t="n">
        <f aca="false">$J$15*'WOT by Month'!BN15*'WOT revenue'!BN$7</f>
        <v>3129300</v>
      </c>
      <c r="BO15" s="86" t="n">
        <f aca="false">$J$15*'WOT by Month'!BO15*'WOT revenue'!BO$7</f>
        <v>3233610</v>
      </c>
      <c r="BP15" s="86" t="n">
        <f aca="false">$J$15*'WOT by Month'!BP15*'WOT revenue'!BP$7</f>
        <v>3129300</v>
      </c>
      <c r="BQ15" s="86" t="n">
        <f aca="false">$J$15*'WOT by Month'!BQ15*'WOT revenue'!BQ$7</f>
        <v>3233610</v>
      </c>
      <c r="BR15" s="86" t="n">
        <f aca="false">$J$15*'WOT by Month'!BR15*'WOT revenue'!BR$7</f>
        <v>3233610</v>
      </c>
      <c r="BS15" s="86" t="n">
        <f aca="false">$J$15*'WOT by Month'!BS15*'WOT revenue'!BS$7</f>
        <v>3129300</v>
      </c>
      <c r="BT15" s="86" t="n">
        <f aca="false">$J$15*'WOT by Month'!BT15*'WOT revenue'!BT$7</f>
        <v>3233610</v>
      </c>
      <c r="BU15" s="86" t="n">
        <f aca="false">$J$15*'WOT by Month'!BU15*'WOT revenue'!BU$7</f>
        <v>3129300</v>
      </c>
      <c r="BV15" s="86" t="n">
        <f aca="false">$J$15*'WOT by Month'!BV15*'WOT revenue'!BV$7</f>
        <v>3233610</v>
      </c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</row>
    <row r="16" customFormat="false" ht="12.75" hidden="false" customHeight="false" outlineLevel="0" collapsed="false">
      <c r="A16" s="0" t="n">
        <v>20822</v>
      </c>
      <c r="B16" s="0" t="s">
        <v>50</v>
      </c>
      <c r="C16" s="82" t="n">
        <v>25000</v>
      </c>
      <c r="D16" s="83" t="n">
        <v>33664</v>
      </c>
      <c r="E16" s="83" t="n">
        <v>39141</v>
      </c>
      <c r="F16" s="0" t="s">
        <v>47</v>
      </c>
      <c r="G16" s="84" t="n">
        <v>38776</v>
      </c>
      <c r="H16" s="82" t="n">
        <v>25000</v>
      </c>
      <c r="I16" s="82" t="n">
        <v>25000</v>
      </c>
      <c r="J16" s="85" t="n">
        <v>0.2349</v>
      </c>
      <c r="K16" s="62" t="n">
        <v>2143463</v>
      </c>
      <c r="L16" s="86" t="n">
        <f aca="false">$J$16*'WOT by Month'!L16*'WOT revenue'!L$7</f>
        <v>182047.5</v>
      </c>
      <c r="M16" s="86" t="n">
        <f aca="false">$J$16*'WOT by Month'!M16*'WOT revenue'!M$7</f>
        <v>176175</v>
      </c>
      <c r="N16" s="86" t="n">
        <f aca="false">$J$16*'WOT by Month'!N16*'WOT revenue'!N$7</f>
        <v>182047.5</v>
      </c>
      <c r="O16" s="86" t="n">
        <f aca="false">$J$16*'WOT by Month'!O16*'WOT revenue'!O$7</f>
        <v>182047.5</v>
      </c>
      <c r="P16" s="86" t="n">
        <f aca="false">$J$16*'WOT by Month'!P16*'WOT revenue'!P$7</f>
        <v>164430</v>
      </c>
      <c r="Q16" s="86" t="n">
        <f aca="false">$J$16*'WOT by Month'!Q16*'WOT revenue'!Q$7</f>
        <v>182047.5</v>
      </c>
      <c r="R16" s="86" t="n">
        <f aca="false">$J$16*'WOT by Month'!R16*'WOT revenue'!R$7</f>
        <v>176175</v>
      </c>
      <c r="S16" s="86" t="n">
        <f aca="false">$J$16*'WOT by Month'!S16*'WOT revenue'!S$7</f>
        <v>182047.5</v>
      </c>
      <c r="T16" s="86" t="n">
        <f aca="false">$J$16*'WOT by Month'!T16*'WOT revenue'!T$7</f>
        <v>176175</v>
      </c>
      <c r="U16" s="86" t="n">
        <f aca="false">$J$16*'WOT by Month'!U16*'WOT revenue'!U$7</f>
        <v>182047.5</v>
      </c>
      <c r="V16" s="86" t="n">
        <f aca="false">$J$16*'WOT by Month'!V16*'WOT revenue'!V$7</f>
        <v>182047.5</v>
      </c>
      <c r="W16" s="86" t="n">
        <f aca="false">$J$16*'WOT by Month'!W16*'WOT revenue'!W$7</f>
        <v>176175</v>
      </c>
      <c r="X16" s="86" t="n">
        <f aca="false">$J$16*'WOT by Month'!X16*'WOT revenue'!X$7</f>
        <v>182047.5</v>
      </c>
      <c r="Y16" s="86" t="n">
        <f aca="false">$J$16*'WOT by Month'!Y16*'WOT revenue'!Y$7</f>
        <v>176175</v>
      </c>
      <c r="Z16" s="86" t="n">
        <f aca="false">$J$16*'WOT by Month'!Z16*'WOT revenue'!Z$7</f>
        <v>182047.5</v>
      </c>
      <c r="AA16" s="86" t="n">
        <f aca="false">$J$16*'WOT by Month'!AA16*'WOT revenue'!AA$7</f>
        <v>182047.5</v>
      </c>
      <c r="AB16" s="86" t="n">
        <f aca="false">$J$16*'WOT by Month'!AB16*'WOT revenue'!AB$7</f>
        <v>164430</v>
      </c>
      <c r="AC16" s="86" t="n">
        <f aca="false">$J$16*'WOT by Month'!AC16*'WOT revenue'!AC$7</f>
        <v>182047.5</v>
      </c>
      <c r="AD16" s="86" t="n">
        <f aca="false">$J$16*'WOT by Month'!AD16*'WOT revenue'!AD$7</f>
        <v>176175</v>
      </c>
      <c r="AE16" s="86" t="n">
        <f aca="false">$J$16*'WOT by Month'!AE16*'WOT revenue'!AE$7</f>
        <v>182047.5</v>
      </c>
      <c r="AF16" s="86" t="n">
        <f aca="false">$J$16*'WOT by Month'!AF16*'WOT revenue'!AF$7</f>
        <v>176175</v>
      </c>
      <c r="AG16" s="86" t="n">
        <f aca="false">$J$16*'WOT by Month'!AG16*'WOT revenue'!AG$7</f>
        <v>182047.5</v>
      </c>
      <c r="AH16" s="86" t="n">
        <f aca="false">$J$16*'WOT by Month'!AH16*'WOT revenue'!AH$7</f>
        <v>182047.5</v>
      </c>
      <c r="AI16" s="86" t="n">
        <f aca="false">$J$16*'WOT by Month'!AI16*'WOT revenue'!AI$7</f>
        <v>176175</v>
      </c>
      <c r="AJ16" s="86" t="n">
        <f aca="false">$J$16*'WOT by Month'!AJ16*'WOT revenue'!AJ$7</f>
        <v>182047.5</v>
      </c>
      <c r="AK16" s="86" t="n">
        <f aca="false">$J$16*'WOT by Month'!AK16*'WOT revenue'!AK$7</f>
        <v>176175</v>
      </c>
      <c r="AL16" s="86" t="n">
        <f aca="false">$J$16*'WOT by Month'!AL16*'WOT revenue'!AL$7</f>
        <v>182047.5</v>
      </c>
      <c r="AM16" s="86" t="n">
        <f aca="false">$J$16*'WOT by Month'!AM16*'WOT revenue'!AM$7</f>
        <v>182047.5</v>
      </c>
      <c r="AN16" s="86" t="n">
        <f aca="false">$J$16*'WOT by Month'!AN16*'WOT revenue'!AN$7</f>
        <v>170302.5</v>
      </c>
      <c r="AO16" s="86" t="n">
        <f aca="false">$J$16*'WOT by Month'!AO16*'WOT revenue'!AO$7</f>
        <v>182047.5</v>
      </c>
      <c r="AP16" s="86" t="n">
        <f aca="false">$J$16*'WOT by Month'!AP16*'WOT revenue'!AP$7</f>
        <v>176175</v>
      </c>
      <c r="AQ16" s="86" t="n">
        <f aca="false">$J$16*'WOT by Month'!AQ16*'WOT revenue'!AQ$7</f>
        <v>182047.5</v>
      </c>
      <c r="AR16" s="86" t="n">
        <f aca="false">$J$16*'WOT by Month'!AR16*'WOT revenue'!AR$7</f>
        <v>176175</v>
      </c>
      <c r="AS16" s="86" t="n">
        <f aca="false">$J$16*'WOT by Month'!AS16*'WOT revenue'!AS$7</f>
        <v>182047.5</v>
      </c>
      <c r="AT16" s="86" t="n">
        <f aca="false">$J$16*'WOT by Month'!AT16*'WOT revenue'!AT$7</f>
        <v>182047.5</v>
      </c>
      <c r="AU16" s="86" t="n">
        <f aca="false">$J$16*'WOT by Month'!AU16*'WOT revenue'!AU$7</f>
        <v>176175</v>
      </c>
      <c r="AV16" s="86" t="n">
        <f aca="false">$J$16*'WOT by Month'!AV16*'WOT revenue'!AV$7</f>
        <v>182047.5</v>
      </c>
      <c r="AW16" s="86" t="n">
        <f aca="false">$J$16*'WOT by Month'!AW16*'WOT revenue'!AW$7</f>
        <v>176175</v>
      </c>
      <c r="AX16" s="86" t="n">
        <f aca="false">$J$16*'WOT by Month'!AX16*'WOT revenue'!AX$7</f>
        <v>182047.5</v>
      </c>
      <c r="AY16" s="86" t="n">
        <f aca="false">$J$16*'WOT by Month'!AY16*'WOT revenue'!AY$7</f>
        <v>182047.5</v>
      </c>
      <c r="AZ16" s="86" t="n">
        <f aca="false">$J$16*'WOT by Month'!AZ16*'WOT revenue'!AZ$7</f>
        <v>164430</v>
      </c>
      <c r="BA16" s="86" t="n">
        <f aca="false">$J$16*'WOT by Month'!BA16*'WOT revenue'!BA$7</f>
        <v>182047.5</v>
      </c>
      <c r="BB16" s="86" t="n">
        <f aca="false">$J$16*'WOT by Month'!BB16*'WOT revenue'!BB$7</f>
        <v>176175</v>
      </c>
      <c r="BC16" s="86" t="n">
        <f aca="false">$J$16*'WOT by Month'!BC16*'WOT revenue'!BC$7</f>
        <v>182047.5</v>
      </c>
      <c r="BD16" s="86" t="n">
        <f aca="false">$J$16*'WOT by Month'!BD16*'WOT revenue'!BD$7</f>
        <v>176175</v>
      </c>
      <c r="BE16" s="86" t="n">
        <f aca="false">$J$16*'WOT by Month'!BE16*'WOT revenue'!BE$7</f>
        <v>182047.5</v>
      </c>
      <c r="BF16" s="86" t="n">
        <f aca="false">$J$16*'WOT by Month'!BF16*'WOT revenue'!BF$7</f>
        <v>182047.5</v>
      </c>
      <c r="BG16" s="86" t="n">
        <f aca="false">$J$16*'WOT by Month'!BG16*'WOT revenue'!BG$7</f>
        <v>176175</v>
      </c>
      <c r="BH16" s="86" t="n">
        <f aca="false">$J$16*'WOT by Month'!BH16*'WOT revenue'!BH$7</f>
        <v>182047.5</v>
      </c>
      <c r="BI16" s="86" t="n">
        <f aca="false">$J$16*'WOT by Month'!BI16*'WOT revenue'!BI$7</f>
        <v>70470</v>
      </c>
      <c r="BJ16" s="86" t="n">
        <f aca="false">$J$16*'WOT by Month'!BJ16*'WOT revenue'!BJ$7</f>
        <v>72819</v>
      </c>
      <c r="BK16" s="86" t="n">
        <f aca="false">$J$16*'WOT by Month'!BK16*'WOT revenue'!BK$7</f>
        <v>72819</v>
      </c>
      <c r="BL16" s="86" t="n">
        <f aca="false">$J$16*'WOT by Month'!BL16*'WOT revenue'!BL$7</f>
        <v>65772</v>
      </c>
      <c r="BM16" s="86" t="n">
        <f aca="false">$J$16*'WOT by Month'!BM16*'WOT revenue'!BM$7</f>
        <v>72819</v>
      </c>
      <c r="BN16" s="86" t="n">
        <f aca="false">$J$16*'WOT by Month'!BN16*'WOT revenue'!BN$7</f>
        <v>70470</v>
      </c>
      <c r="BO16" s="86" t="n">
        <f aca="false">$J$16*'WOT by Month'!BO16*'WOT revenue'!BO$7</f>
        <v>72819</v>
      </c>
      <c r="BP16" s="86" t="n">
        <f aca="false">$J$16*'WOT by Month'!BP16*'WOT revenue'!BP$7</f>
        <v>70470</v>
      </c>
      <c r="BQ16" s="86" t="n">
        <f aca="false">$J$16*'WOT by Month'!BQ16*'WOT revenue'!BQ$7</f>
        <v>72819</v>
      </c>
      <c r="BR16" s="86" t="n">
        <f aca="false">$J$16*'WOT by Month'!BR16*'WOT revenue'!BR$7</f>
        <v>72819</v>
      </c>
      <c r="BS16" s="86" t="n">
        <f aca="false">$J$16*'WOT by Month'!BS16*'WOT revenue'!BS$7</f>
        <v>70470</v>
      </c>
      <c r="BT16" s="86" t="n">
        <f aca="false">$J$16*'WOT by Month'!BT16*'WOT revenue'!BT$7</f>
        <v>72819</v>
      </c>
      <c r="BU16" s="86" t="n">
        <f aca="false">$J$16*'WOT by Month'!BU16*'WOT revenue'!BU$7</f>
        <v>70470</v>
      </c>
      <c r="BV16" s="86" t="n">
        <f aca="false">$J$16*'WOT by Month'!BV16*'WOT revenue'!BV$7</f>
        <v>72819</v>
      </c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</row>
    <row r="17" customFormat="false" ht="12.75" hidden="false" customHeight="false" outlineLevel="0" collapsed="false">
      <c r="A17" s="0" t="n">
        <v>20747</v>
      </c>
      <c r="B17" s="0" t="s">
        <v>51</v>
      </c>
      <c r="C17" s="82" t="n">
        <v>10000</v>
      </c>
      <c r="D17" s="83" t="n">
        <v>33664</v>
      </c>
      <c r="E17" s="83" t="n">
        <v>37315</v>
      </c>
      <c r="F17" s="0" t="s">
        <v>47</v>
      </c>
      <c r="G17" s="84" t="s">
        <v>52</v>
      </c>
      <c r="H17" s="82" t="n">
        <v>10000</v>
      </c>
      <c r="I17" s="82" t="n">
        <v>10000</v>
      </c>
      <c r="J17" s="96" t="n">
        <v>0.3315</v>
      </c>
      <c r="K17" s="62" t="n">
        <v>195585</v>
      </c>
      <c r="L17" s="86" t="n">
        <f aca="false">$J$17*'WOT by Month'!L17*'WOT revenue'!L$7</f>
        <v>102765</v>
      </c>
      <c r="M17" s="86" t="n">
        <f aca="false">$J$17*'WOT by Month'!M17*'WOT revenue'!M$7</f>
        <v>99450</v>
      </c>
      <c r="N17" s="86" t="n">
        <f aca="false">$J$17*'WOT by Month'!N17*'WOT revenue'!N$7</f>
        <v>102765</v>
      </c>
      <c r="O17" s="86" t="n">
        <f aca="false">$J$17*'WOT by Month'!O17*'WOT revenue'!O$7</f>
        <v>102765</v>
      </c>
      <c r="P17" s="86" t="n">
        <f aca="false">$J$17*'WOT by Month'!P17*'WOT revenue'!P$7</f>
        <v>92820</v>
      </c>
      <c r="Q17" s="86" t="n">
        <f aca="false">$J$17*'WOT by Month'!Q17*'WOT revenue'!Q$7</f>
        <v>0</v>
      </c>
      <c r="R17" s="86" t="n">
        <f aca="false">$J$17*'WOT by Month'!R17*'WOT revenue'!R$7</f>
        <v>0</v>
      </c>
      <c r="S17" s="86" t="n">
        <f aca="false">$J$17*'WOT by Month'!S17*'WOT revenue'!S$7</f>
        <v>0</v>
      </c>
      <c r="T17" s="86" t="n">
        <f aca="false">$J$17*'WOT by Month'!T17*'WOT revenue'!T$7</f>
        <v>0</v>
      </c>
      <c r="U17" s="86" t="n">
        <f aca="false">$J$17*'WOT by Month'!U17*'WOT revenue'!U$7</f>
        <v>0</v>
      </c>
      <c r="V17" s="86" t="n">
        <f aca="false">$J$17*'WOT by Month'!V17*'WOT revenue'!V$7</f>
        <v>0</v>
      </c>
      <c r="W17" s="86" t="n">
        <f aca="false">$J$17*'WOT by Month'!W17*'WOT revenue'!W$7</f>
        <v>0</v>
      </c>
      <c r="X17" s="86" t="n">
        <f aca="false">$J$17*'WOT by Month'!X17*'WOT revenue'!X$7</f>
        <v>0</v>
      </c>
      <c r="Y17" s="86" t="n">
        <f aca="false">$J$17*'WOT by Month'!Y17*'WOT revenue'!Y$7</f>
        <v>0</v>
      </c>
      <c r="Z17" s="86" t="n">
        <f aca="false">$J$17*'WOT by Month'!Z17*'WOT revenue'!Z$7</f>
        <v>0</v>
      </c>
      <c r="AA17" s="86" t="n">
        <f aca="false">$J$17*'WOT by Month'!AA17*'WOT revenue'!AA$7</f>
        <v>0</v>
      </c>
      <c r="AB17" s="86" t="n">
        <f aca="false">$J$17*'WOT by Month'!AB17*'WOT revenue'!AB$7</f>
        <v>0</v>
      </c>
      <c r="AC17" s="86" t="n">
        <f aca="false">$J$17*'WOT by Month'!AC17*'WOT revenue'!AC$7</f>
        <v>0</v>
      </c>
      <c r="AD17" s="86" t="n">
        <f aca="false">$J$17*'WOT by Month'!AD17*'WOT revenue'!AD$7</f>
        <v>0</v>
      </c>
      <c r="AE17" s="86" t="n">
        <f aca="false">$J$17*'WOT by Month'!AE17*'WOT revenue'!AE$7</f>
        <v>0</v>
      </c>
      <c r="AF17" s="86" t="n">
        <f aca="false">$J$17*'WOT by Month'!AF17*'WOT revenue'!AF$7</f>
        <v>0</v>
      </c>
      <c r="AG17" s="86" t="n">
        <f aca="false">$J$17*'WOT by Month'!AG17*'WOT revenue'!AG$7</f>
        <v>0</v>
      </c>
      <c r="AH17" s="86" t="n">
        <f aca="false">$J$17*'WOT by Month'!AH17*'WOT revenue'!AH$7</f>
        <v>0</v>
      </c>
      <c r="AI17" s="86" t="n">
        <f aca="false">$J$17*'WOT by Month'!AI17*'WOT revenue'!AI$7</f>
        <v>0</v>
      </c>
      <c r="AJ17" s="86" t="n">
        <f aca="false">$J$17*'WOT by Month'!AJ17*'WOT revenue'!AJ$7</f>
        <v>0</v>
      </c>
      <c r="AK17" s="86" t="n">
        <f aca="false">$J$17*'WOT by Month'!AK17*'WOT revenue'!AK$7</f>
        <v>0</v>
      </c>
      <c r="AL17" s="86" t="n">
        <f aca="false">$J$17*'WOT by Month'!AL17*'WOT revenue'!AL$7</f>
        <v>0</v>
      </c>
      <c r="AM17" s="86" t="n">
        <f aca="false">$J$17*'WOT by Month'!AM17*'WOT revenue'!AM$7</f>
        <v>0</v>
      </c>
      <c r="AN17" s="86" t="n">
        <f aca="false">$J$17*'WOT by Month'!AN17*'WOT revenue'!AN$7</f>
        <v>0</v>
      </c>
      <c r="AO17" s="86" t="n">
        <f aca="false">$J$17*'WOT by Month'!AO17*'WOT revenue'!AO$7</f>
        <v>0</v>
      </c>
      <c r="AP17" s="86" t="n">
        <f aca="false">$J$17*'WOT by Month'!AP17*'WOT revenue'!AP$7</f>
        <v>0</v>
      </c>
      <c r="AQ17" s="86" t="n">
        <f aca="false">$J$17*'WOT by Month'!AQ17*'WOT revenue'!AQ$7</f>
        <v>0</v>
      </c>
      <c r="AR17" s="86" t="n">
        <f aca="false">$J$17*'WOT by Month'!AR17*'WOT revenue'!AR$7</f>
        <v>0</v>
      </c>
      <c r="AS17" s="86" t="n">
        <f aca="false">$J$17*'WOT by Month'!AS17*'WOT revenue'!AS$7</f>
        <v>0</v>
      </c>
      <c r="AT17" s="86" t="n">
        <f aca="false">$J$17*'WOT by Month'!AT17*'WOT revenue'!AT$7</f>
        <v>0</v>
      </c>
      <c r="AU17" s="86" t="n">
        <f aca="false">$J$17*'WOT by Month'!AU17*'WOT revenue'!AU$7</f>
        <v>0</v>
      </c>
      <c r="AV17" s="86" t="n">
        <f aca="false">$J$17*'WOT by Month'!AV17*'WOT revenue'!AV$7</f>
        <v>0</v>
      </c>
      <c r="AW17" s="86" t="n">
        <f aca="false">$J$17*'WOT by Month'!AW17*'WOT revenue'!AW$7</f>
        <v>0</v>
      </c>
      <c r="AX17" s="86" t="n">
        <f aca="false">$J$17*'WOT by Month'!AX17*'WOT revenue'!AX$7</f>
        <v>0</v>
      </c>
      <c r="AY17" s="86" t="n">
        <f aca="false">$J$17*'WOT by Month'!AY17*'WOT revenue'!AY$7</f>
        <v>0</v>
      </c>
      <c r="AZ17" s="86" t="n">
        <f aca="false">$J$17*'WOT by Month'!AZ17*'WOT revenue'!AZ$7</f>
        <v>0</v>
      </c>
      <c r="BA17" s="86" t="n">
        <f aca="false">$J$17*'WOT by Month'!BA17*'WOT revenue'!BA$7</f>
        <v>0</v>
      </c>
      <c r="BB17" s="86" t="n">
        <f aca="false">$J$17*'WOT by Month'!BB17*'WOT revenue'!BB$7</f>
        <v>0</v>
      </c>
      <c r="BC17" s="86" t="n">
        <f aca="false">$J$17*'WOT by Month'!BC17*'WOT revenue'!BC$7</f>
        <v>0</v>
      </c>
      <c r="BD17" s="86" t="n">
        <f aca="false">$J$17*'WOT by Month'!BD17*'WOT revenue'!BD$7</f>
        <v>0</v>
      </c>
      <c r="BE17" s="86" t="n">
        <f aca="false">$J$17*'WOT by Month'!BE17*'WOT revenue'!BE$7</f>
        <v>0</v>
      </c>
      <c r="BF17" s="86" t="n">
        <f aca="false">$J$17*'WOT by Month'!BF17*'WOT revenue'!BF$7</f>
        <v>0</v>
      </c>
      <c r="BG17" s="86" t="n">
        <f aca="false">$J$17*'WOT by Month'!BG17*'WOT revenue'!BG$7</f>
        <v>0</v>
      </c>
      <c r="BH17" s="86" t="n">
        <f aca="false">$J$17*'WOT by Month'!BH17*'WOT revenue'!BH$7</f>
        <v>0</v>
      </c>
      <c r="BI17" s="86" t="n">
        <f aca="false">$J$17*'WOT by Month'!BI17*'WOT revenue'!BI$7</f>
        <v>248625</v>
      </c>
      <c r="BJ17" s="86" t="n">
        <f aca="false">$J$17*'WOT by Month'!BJ17*'WOT revenue'!BJ$7</f>
        <v>256912.5</v>
      </c>
      <c r="BK17" s="86" t="n">
        <f aca="false">$J$17*'WOT by Month'!BK17*'WOT revenue'!BK$7</f>
        <v>256912.5</v>
      </c>
      <c r="BL17" s="86" t="n">
        <f aca="false">$J$17*'WOT by Month'!BL17*'WOT revenue'!BL$7</f>
        <v>232050</v>
      </c>
      <c r="BM17" s="86" t="n">
        <f aca="false">$J$17*'WOT by Month'!BM17*'WOT revenue'!BM$7</f>
        <v>256912.5</v>
      </c>
      <c r="BN17" s="86" t="n">
        <f aca="false">$J$17*'WOT by Month'!BN17*'WOT revenue'!BN$7</f>
        <v>248625</v>
      </c>
      <c r="BO17" s="86" t="n">
        <f aca="false">$J$17*'WOT by Month'!BO17*'WOT revenue'!BO$7</f>
        <v>256912.5</v>
      </c>
      <c r="BP17" s="86" t="n">
        <f aca="false">$J$17*'WOT by Month'!BP17*'WOT revenue'!BP$7</f>
        <v>248625</v>
      </c>
      <c r="BQ17" s="86" t="n">
        <f aca="false">$J$17*'WOT by Month'!BQ17*'WOT revenue'!BQ$7</f>
        <v>256912.5</v>
      </c>
      <c r="BR17" s="86" t="n">
        <f aca="false">$J$17*'WOT by Month'!BR17*'WOT revenue'!BR$7</f>
        <v>256912.5</v>
      </c>
      <c r="BS17" s="86" t="n">
        <f aca="false">$J$17*'WOT by Month'!BS17*'WOT revenue'!BS$7</f>
        <v>248625</v>
      </c>
      <c r="BT17" s="86" t="n">
        <f aca="false">$J$17*'WOT by Month'!BT17*'WOT revenue'!BT$7</f>
        <v>256912.5</v>
      </c>
      <c r="BU17" s="86" t="n">
        <f aca="false">$J$17*'WOT by Month'!BU17*'WOT revenue'!BU$7</f>
        <v>248625</v>
      </c>
      <c r="BV17" s="86" t="n">
        <f aca="false">$J$17*'WOT by Month'!BV17*'WOT revenue'!BV$7</f>
        <v>256912.5</v>
      </c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</row>
    <row r="18" customFormat="false" ht="12.75" hidden="false" customHeight="false" outlineLevel="0" collapsed="false">
      <c r="A18" s="0" t="n">
        <v>20748</v>
      </c>
      <c r="B18" s="0" t="s">
        <v>51</v>
      </c>
      <c r="C18" s="82" t="n">
        <v>10000</v>
      </c>
      <c r="D18" s="83" t="n">
        <v>33664</v>
      </c>
      <c r="E18" s="83" t="n">
        <v>37315</v>
      </c>
      <c r="F18" s="0" t="s">
        <v>47</v>
      </c>
      <c r="G18" s="84" t="s">
        <v>52</v>
      </c>
      <c r="H18" s="82" t="n">
        <v>10000</v>
      </c>
      <c r="I18" s="82" t="n">
        <v>10000</v>
      </c>
      <c r="J18" s="85" t="n">
        <v>0.3303</v>
      </c>
      <c r="K18" s="62" t="n">
        <v>194877</v>
      </c>
      <c r="L18" s="86" t="n">
        <f aca="false">$J$18*'WOT by Month'!L18*'WOT revenue'!L$7</f>
        <v>102393</v>
      </c>
      <c r="M18" s="86" t="n">
        <f aca="false">$J$18*'WOT by Month'!M18*'WOT revenue'!M$7</f>
        <v>99090</v>
      </c>
      <c r="N18" s="86" t="n">
        <f aca="false">$J$18*'WOT by Month'!N18*'WOT revenue'!N$7</f>
        <v>102393</v>
      </c>
      <c r="O18" s="86" t="n">
        <f aca="false">$J$18*'WOT by Month'!O18*'WOT revenue'!O$7</f>
        <v>102393</v>
      </c>
      <c r="P18" s="86" t="n">
        <f aca="false">$J$18*'WOT by Month'!P18*'WOT revenue'!P$7</f>
        <v>92484</v>
      </c>
      <c r="Q18" s="86" t="n">
        <f aca="false">$J$18*'WOT by Month'!Q18*'WOT revenue'!Q$7</f>
        <v>0</v>
      </c>
      <c r="R18" s="86" t="n">
        <f aca="false">$J$18*'WOT by Month'!R18*'WOT revenue'!R$7</f>
        <v>0</v>
      </c>
      <c r="S18" s="86" t="n">
        <f aca="false">$J$18*'WOT by Month'!S18*'WOT revenue'!S$7</f>
        <v>0</v>
      </c>
      <c r="T18" s="86" t="n">
        <f aca="false">$J$18*'WOT by Month'!T18*'WOT revenue'!T$7</f>
        <v>0</v>
      </c>
      <c r="U18" s="86" t="n">
        <f aca="false">$J$18*'WOT by Month'!U18*'WOT revenue'!U$7</f>
        <v>0</v>
      </c>
      <c r="V18" s="86" t="n">
        <f aca="false">$J$18*'WOT by Month'!V18*'WOT revenue'!V$7</f>
        <v>0</v>
      </c>
      <c r="W18" s="86" t="n">
        <f aca="false">$J$18*'WOT by Month'!W18*'WOT revenue'!W$7</f>
        <v>0</v>
      </c>
      <c r="X18" s="86" t="n">
        <f aca="false">$J$18*'WOT by Month'!X18*'WOT revenue'!X$7</f>
        <v>0</v>
      </c>
      <c r="Y18" s="86" t="n">
        <f aca="false">$J$18*'WOT by Month'!Y18*'WOT revenue'!Y$7</f>
        <v>0</v>
      </c>
      <c r="Z18" s="86" t="n">
        <f aca="false">$J$18*'WOT by Month'!Z18*'WOT revenue'!Z$7</f>
        <v>0</v>
      </c>
      <c r="AA18" s="86" t="n">
        <f aca="false">$J$18*'WOT by Month'!AA18*'WOT revenue'!AA$7</f>
        <v>0</v>
      </c>
      <c r="AB18" s="86" t="n">
        <f aca="false">$J$18*'WOT by Month'!AB18*'WOT revenue'!AB$7</f>
        <v>0</v>
      </c>
      <c r="AC18" s="86" t="n">
        <f aca="false">$J$18*'WOT by Month'!AC18*'WOT revenue'!AC$7</f>
        <v>0</v>
      </c>
      <c r="AD18" s="86" t="n">
        <f aca="false">$J$18*'WOT by Month'!AD18*'WOT revenue'!AD$7</f>
        <v>0</v>
      </c>
      <c r="AE18" s="86" t="n">
        <f aca="false">$J$18*'WOT by Month'!AE18*'WOT revenue'!AE$7</f>
        <v>0</v>
      </c>
      <c r="AF18" s="86" t="n">
        <f aca="false">$J$18*'WOT by Month'!AF18*'WOT revenue'!AF$7</f>
        <v>0</v>
      </c>
      <c r="AG18" s="86" t="n">
        <f aca="false">$J$18*'WOT by Month'!AG18*'WOT revenue'!AG$7</f>
        <v>0</v>
      </c>
      <c r="AH18" s="86" t="n">
        <f aca="false">$J$18*'WOT by Month'!AH18*'WOT revenue'!AH$7</f>
        <v>0</v>
      </c>
      <c r="AI18" s="86" t="n">
        <f aca="false">$J$18*'WOT by Month'!AI18*'WOT revenue'!AI$7</f>
        <v>0</v>
      </c>
      <c r="AJ18" s="86" t="n">
        <f aca="false">$J$18*'WOT by Month'!AJ18*'WOT revenue'!AJ$7</f>
        <v>0</v>
      </c>
      <c r="AK18" s="86" t="n">
        <f aca="false">$J$18*'WOT by Month'!AK18*'WOT revenue'!AK$7</f>
        <v>0</v>
      </c>
      <c r="AL18" s="86" t="n">
        <f aca="false">$J$18*'WOT by Month'!AL18*'WOT revenue'!AL$7</f>
        <v>0</v>
      </c>
      <c r="AM18" s="86" t="n">
        <f aca="false">$J$18*'WOT by Month'!AM18*'WOT revenue'!AM$7</f>
        <v>0</v>
      </c>
      <c r="AN18" s="86" t="n">
        <f aca="false">$J$18*'WOT by Month'!AN18*'WOT revenue'!AN$7</f>
        <v>0</v>
      </c>
      <c r="AO18" s="86" t="n">
        <f aca="false">$J$18*'WOT by Month'!AO18*'WOT revenue'!AO$7</f>
        <v>0</v>
      </c>
      <c r="AP18" s="86" t="n">
        <f aca="false">$J$18*'WOT by Month'!AP18*'WOT revenue'!AP$7</f>
        <v>0</v>
      </c>
      <c r="AQ18" s="86" t="n">
        <f aca="false">$J$18*'WOT by Month'!AQ18*'WOT revenue'!AQ$7</f>
        <v>0</v>
      </c>
      <c r="AR18" s="86" t="n">
        <f aca="false">$J$18*'WOT by Month'!AR18*'WOT revenue'!AR$7</f>
        <v>0</v>
      </c>
      <c r="AS18" s="86" t="n">
        <f aca="false">$J$18*'WOT by Month'!AS18*'WOT revenue'!AS$7</f>
        <v>0</v>
      </c>
      <c r="AT18" s="86" t="n">
        <f aca="false">$J$18*'WOT by Month'!AT18*'WOT revenue'!AT$7</f>
        <v>0</v>
      </c>
      <c r="AU18" s="86" t="n">
        <f aca="false">$J$18*'WOT by Month'!AU18*'WOT revenue'!AU$7</f>
        <v>0</v>
      </c>
      <c r="AV18" s="86" t="n">
        <f aca="false">$J$18*'WOT by Month'!AV18*'WOT revenue'!AV$7</f>
        <v>0</v>
      </c>
      <c r="AW18" s="86" t="n">
        <f aca="false">$J$18*'WOT by Month'!AW18*'WOT revenue'!AW$7</f>
        <v>0</v>
      </c>
      <c r="AX18" s="86" t="n">
        <f aca="false">$J$18*'WOT by Month'!AX18*'WOT revenue'!AX$7</f>
        <v>0</v>
      </c>
      <c r="AY18" s="86" t="n">
        <f aca="false">$J$18*'WOT by Month'!AY18*'WOT revenue'!AY$7</f>
        <v>0</v>
      </c>
      <c r="AZ18" s="86" t="n">
        <f aca="false">$J$18*'WOT by Month'!AZ18*'WOT revenue'!AZ$7</f>
        <v>0</v>
      </c>
      <c r="BA18" s="86" t="n">
        <f aca="false">$J$18*'WOT by Month'!BA18*'WOT revenue'!BA$7</f>
        <v>0</v>
      </c>
      <c r="BB18" s="86" t="n">
        <f aca="false">$J$18*'WOT by Month'!BB18*'WOT revenue'!BB$7</f>
        <v>0</v>
      </c>
      <c r="BC18" s="86" t="n">
        <f aca="false">$J$18*'WOT by Month'!BC18*'WOT revenue'!BC$7</f>
        <v>0</v>
      </c>
      <c r="BD18" s="86" t="n">
        <f aca="false">$J$18*'WOT by Month'!BD18*'WOT revenue'!BD$7</f>
        <v>0</v>
      </c>
      <c r="BE18" s="86" t="n">
        <f aca="false">$J$18*'WOT by Month'!BE18*'WOT revenue'!BE$7</f>
        <v>0</v>
      </c>
      <c r="BF18" s="86" t="n">
        <f aca="false">$J$18*'WOT by Month'!BF18*'WOT revenue'!BF$7</f>
        <v>0</v>
      </c>
      <c r="BG18" s="86" t="n">
        <f aca="false">$J$18*'WOT by Month'!BG18*'WOT revenue'!BG$7</f>
        <v>0</v>
      </c>
      <c r="BH18" s="86" t="n">
        <f aca="false">$J$18*'WOT by Month'!BH18*'WOT revenue'!BH$7</f>
        <v>0</v>
      </c>
      <c r="BI18" s="86" t="n">
        <f aca="false">$J$18*'WOT by Month'!BI18*'WOT revenue'!BI$7</f>
        <v>396360</v>
      </c>
      <c r="BJ18" s="86" t="n">
        <f aca="false">$J$18*'WOT by Month'!BJ18*'WOT revenue'!BJ$7</f>
        <v>409572</v>
      </c>
      <c r="BK18" s="86" t="n">
        <f aca="false">$J$18*'WOT by Month'!BK18*'WOT revenue'!BK$7</f>
        <v>409572</v>
      </c>
      <c r="BL18" s="86" t="n">
        <f aca="false">$J$18*'WOT by Month'!BL18*'WOT revenue'!BL$7</f>
        <v>369936</v>
      </c>
      <c r="BM18" s="86" t="n">
        <f aca="false">$J$18*'WOT by Month'!BM18*'WOT revenue'!BM$7</f>
        <v>409572</v>
      </c>
      <c r="BN18" s="86" t="n">
        <f aca="false">$J$18*'WOT by Month'!BN18*'WOT revenue'!BN$7</f>
        <v>396360</v>
      </c>
      <c r="BO18" s="86" t="n">
        <f aca="false">$J$18*'WOT by Month'!BO18*'WOT revenue'!BO$7</f>
        <v>409572</v>
      </c>
      <c r="BP18" s="86" t="n">
        <f aca="false">$J$18*'WOT by Month'!BP18*'WOT revenue'!BP$7</f>
        <v>396360</v>
      </c>
      <c r="BQ18" s="86" t="n">
        <f aca="false">$J$18*'WOT by Month'!BQ18*'WOT revenue'!BQ$7</f>
        <v>409572</v>
      </c>
      <c r="BR18" s="86" t="n">
        <f aca="false">$J$18*'WOT by Month'!BR18*'WOT revenue'!BR$7</f>
        <v>409572</v>
      </c>
      <c r="BS18" s="86" t="n">
        <f aca="false">$J$18*'WOT by Month'!BS18*'WOT revenue'!BS$7</f>
        <v>396360</v>
      </c>
      <c r="BT18" s="86" t="n">
        <f aca="false">$J$18*'WOT by Month'!BT18*'WOT revenue'!BT$7</f>
        <v>409572</v>
      </c>
      <c r="BU18" s="86" t="n">
        <f aca="false">$J$18*'WOT by Month'!BU18*'WOT revenue'!BU$7</f>
        <v>396360</v>
      </c>
      <c r="BV18" s="86" t="n">
        <f aca="false">$J$18*'WOT by Month'!BV18*'WOT revenue'!BV$7</f>
        <v>409572</v>
      </c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</row>
    <row r="19" customFormat="false" ht="12.75" hidden="false" customHeight="false" outlineLevel="0" collapsed="false">
      <c r="A19" s="92" t="n">
        <v>27566</v>
      </c>
      <c r="B19" s="0" t="s">
        <v>51</v>
      </c>
      <c r="C19" s="99" t="n">
        <v>20000</v>
      </c>
      <c r="D19" s="84" t="n">
        <v>37316</v>
      </c>
      <c r="E19" s="84" t="n">
        <v>39172</v>
      </c>
      <c r="F19" s="0" t="s">
        <v>47</v>
      </c>
      <c r="G19" s="84" t="n">
        <v>38807</v>
      </c>
      <c r="J19" s="85" t="n">
        <v>0.3679</v>
      </c>
      <c r="K19" s="62" t="n">
        <v>2251548</v>
      </c>
      <c r="L19" s="86" t="n">
        <f aca="false">$J$19*'WOT by Month'!L19*'WOT revenue'!L$7</f>
        <v>0</v>
      </c>
      <c r="M19" s="86" t="n">
        <f aca="false">$J$19*'WOT by Month'!M19*'WOT revenue'!M$7</f>
        <v>0</v>
      </c>
      <c r="N19" s="86" t="n">
        <f aca="false">$J$19*'WOT by Month'!N19*'WOT revenue'!N$7</f>
        <v>0</v>
      </c>
      <c r="O19" s="86" t="n">
        <f aca="false">$J$19*'WOT by Month'!O19*'WOT revenue'!O$7</f>
        <v>0</v>
      </c>
      <c r="P19" s="86" t="n">
        <f aca="false">$J$19*'WOT by Month'!P19*'WOT revenue'!P$7</f>
        <v>0</v>
      </c>
      <c r="Q19" s="86" t="n">
        <f aca="false">$J$19*'WOT by Month'!Q19*'WOT revenue'!Q$7</f>
        <v>228098</v>
      </c>
      <c r="R19" s="86" t="n">
        <f aca="false">$J$19*'WOT by Month'!R19*'WOT revenue'!R$7</f>
        <v>220740</v>
      </c>
      <c r="S19" s="86" t="n">
        <f aca="false">$J$19*'WOT by Month'!S19*'WOT revenue'!S$7</f>
        <v>228098</v>
      </c>
      <c r="T19" s="86" t="n">
        <f aca="false">$J$19*'WOT by Month'!T19*'WOT revenue'!T$7</f>
        <v>220740</v>
      </c>
      <c r="U19" s="86" t="n">
        <f aca="false">$J$19*'WOT by Month'!U19*'WOT revenue'!U$7</f>
        <v>228098</v>
      </c>
      <c r="V19" s="86" t="n">
        <f aca="false">$J$19*'WOT by Month'!V19*'WOT revenue'!V$7</f>
        <v>228098</v>
      </c>
      <c r="W19" s="86" t="n">
        <f aca="false">$J$19*'WOT by Month'!W19*'WOT revenue'!W$7</f>
        <v>220740</v>
      </c>
      <c r="X19" s="86" t="n">
        <f aca="false">$J$19*'WOT by Month'!X19*'WOT revenue'!X$7</f>
        <v>228098</v>
      </c>
      <c r="Y19" s="86" t="n">
        <f aca="false">$J$19*'WOT by Month'!Y19*'WOT revenue'!Y$7</f>
        <v>220740</v>
      </c>
      <c r="Z19" s="86" t="n">
        <f aca="false">$J$19*'WOT by Month'!Z19*'WOT revenue'!Z$7</f>
        <v>228098</v>
      </c>
      <c r="AA19" s="86" t="n">
        <f aca="false">$J$19*'WOT by Month'!AA19*'WOT revenue'!AA$7</f>
        <v>228098</v>
      </c>
      <c r="AB19" s="86" t="n">
        <f aca="false">$J$19*'WOT by Month'!AB19*'WOT revenue'!AB$7</f>
        <v>206024</v>
      </c>
      <c r="AC19" s="86" t="n">
        <f aca="false">$J$19*'WOT by Month'!AC19*'WOT revenue'!AC$7</f>
        <v>228098</v>
      </c>
      <c r="AD19" s="86" t="n">
        <f aca="false">$J$19*'WOT by Month'!AD19*'WOT revenue'!AD$7</f>
        <v>220740</v>
      </c>
      <c r="AE19" s="86" t="n">
        <f aca="false">$J$19*'WOT by Month'!AE19*'WOT revenue'!AE$7</f>
        <v>228098</v>
      </c>
      <c r="AF19" s="86" t="n">
        <f aca="false">$J$19*'WOT by Month'!AF19*'WOT revenue'!AF$7</f>
        <v>220740</v>
      </c>
      <c r="AG19" s="86" t="n">
        <f aca="false">$J$19*'WOT by Month'!AG19*'WOT revenue'!AG$7</f>
        <v>228098</v>
      </c>
      <c r="AH19" s="86" t="n">
        <f aca="false">$J$19*'WOT by Month'!AH19*'WOT revenue'!AH$7</f>
        <v>228098</v>
      </c>
      <c r="AI19" s="86" t="n">
        <f aca="false">$J$19*'WOT by Month'!AI19*'WOT revenue'!AI$7</f>
        <v>220740</v>
      </c>
      <c r="AJ19" s="86" t="n">
        <f aca="false">$J$19*'WOT by Month'!AJ19*'WOT revenue'!AJ$7</f>
        <v>228098</v>
      </c>
      <c r="AK19" s="86" t="n">
        <f aca="false">$J$19*'WOT by Month'!AK19*'WOT revenue'!AK$7</f>
        <v>220740</v>
      </c>
      <c r="AL19" s="86" t="n">
        <f aca="false">$J$19*'WOT by Month'!AL19*'WOT revenue'!AL$7</f>
        <v>228098</v>
      </c>
      <c r="AM19" s="86" t="n">
        <f aca="false">$J$19*'WOT by Month'!AM19*'WOT revenue'!AM$7</f>
        <v>228098</v>
      </c>
      <c r="AN19" s="86" t="n">
        <f aca="false">$J$19*'WOT by Month'!AN19*'WOT revenue'!AN$7</f>
        <v>213382</v>
      </c>
      <c r="AO19" s="86" t="n">
        <f aca="false">$J$19*'WOT by Month'!AO19*'WOT revenue'!AO$7</f>
        <v>228098</v>
      </c>
      <c r="AP19" s="86" t="n">
        <f aca="false">$J$19*'WOT by Month'!AP19*'WOT revenue'!AP$7</f>
        <v>220740</v>
      </c>
      <c r="AQ19" s="86" t="n">
        <f aca="false">$J$19*'WOT by Month'!AQ19*'WOT revenue'!AQ$7</f>
        <v>228098</v>
      </c>
      <c r="AR19" s="86" t="n">
        <f aca="false">$J$19*'WOT by Month'!AR19*'WOT revenue'!AR$7</f>
        <v>220740</v>
      </c>
      <c r="AS19" s="86" t="n">
        <f aca="false">$J$19*'WOT by Month'!AS19*'WOT revenue'!AS$7</f>
        <v>228098</v>
      </c>
      <c r="AT19" s="86" t="n">
        <f aca="false">$J$19*'WOT by Month'!AT19*'WOT revenue'!AT$7</f>
        <v>228098</v>
      </c>
      <c r="AU19" s="86" t="n">
        <f aca="false">$J$19*'WOT by Month'!AU19*'WOT revenue'!AU$7</f>
        <v>220740</v>
      </c>
      <c r="AV19" s="86" t="n">
        <f aca="false">$J$19*'WOT by Month'!AV19*'WOT revenue'!AV$7</f>
        <v>228098</v>
      </c>
      <c r="AW19" s="86" t="n">
        <f aca="false">$J$19*'WOT by Month'!AW19*'WOT revenue'!AW$7</f>
        <v>220740</v>
      </c>
      <c r="AX19" s="86" t="n">
        <f aca="false">$J$19*'WOT by Month'!AX19*'WOT revenue'!AX$7</f>
        <v>228098</v>
      </c>
      <c r="AY19" s="86" t="n">
        <f aca="false">$J$19*'WOT by Month'!AY19*'WOT revenue'!AY$7</f>
        <v>228098</v>
      </c>
      <c r="AZ19" s="86" t="n">
        <f aca="false">$J$19*'WOT by Month'!AZ19*'WOT revenue'!AZ$7</f>
        <v>206024</v>
      </c>
      <c r="BA19" s="86" t="n">
        <f aca="false">$J$19*'WOT by Month'!BA19*'WOT revenue'!BA$7</f>
        <v>228098</v>
      </c>
      <c r="BB19" s="86" t="n">
        <f aca="false">$J$19*'WOT by Month'!BB19*'WOT revenue'!BB$7</f>
        <v>220740</v>
      </c>
      <c r="BC19" s="86" t="n">
        <f aca="false">$J$19*'WOT by Month'!BC19*'WOT revenue'!BC$7</f>
        <v>228098</v>
      </c>
      <c r="BD19" s="86" t="n">
        <f aca="false">$J$19*'WOT by Month'!BD19*'WOT revenue'!BD$7</f>
        <v>220740</v>
      </c>
      <c r="BE19" s="86" t="n">
        <f aca="false">$J$19*'WOT by Month'!BE19*'WOT revenue'!BE$7</f>
        <v>228098</v>
      </c>
      <c r="BF19" s="86" t="n">
        <f aca="false">$J$19*'WOT by Month'!BF19*'WOT revenue'!BF$7</f>
        <v>228098</v>
      </c>
      <c r="BG19" s="86" t="n">
        <f aca="false">$J$19*'WOT by Month'!BG19*'WOT revenue'!BG$7</f>
        <v>220740</v>
      </c>
      <c r="BH19" s="86" t="n">
        <f aca="false">$J$19*'WOT by Month'!BH19*'WOT revenue'!BH$7</f>
        <v>228098</v>
      </c>
      <c r="BI19" s="86" t="n">
        <f aca="false">$J$19*'WOT by Month'!BI19*'WOT revenue'!BI$7</f>
        <v>220740</v>
      </c>
      <c r="BJ19" s="86" t="n">
        <f aca="false">$J$19*'WOT by Month'!BJ19*'WOT revenue'!BJ$7</f>
        <v>228098</v>
      </c>
      <c r="BK19" s="86" t="n">
        <f aca="false">$J$19*'WOT by Month'!BK19*'WOT revenue'!BK$7</f>
        <v>228098</v>
      </c>
      <c r="BL19" s="86" t="n">
        <f aca="false">$J$19*'WOT by Month'!BL19*'WOT revenue'!BL$7</f>
        <v>206024</v>
      </c>
      <c r="BM19" s="86" t="n">
        <f aca="false">$J$19*'WOT by Month'!BM19*'WOT revenue'!BM$7</f>
        <v>228098</v>
      </c>
      <c r="BN19" s="86" t="n">
        <f aca="false">$J$19*'WOT by Month'!BN19*'WOT revenue'!BN$7</f>
        <v>220740</v>
      </c>
      <c r="BO19" s="86" t="n">
        <f aca="false">$J$19*'WOT by Month'!BO19*'WOT revenue'!BO$7</f>
        <v>228098</v>
      </c>
      <c r="BP19" s="86" t="n">
        <f aca="false">$J$19*'WOT by Month'!BP19*'WOT revenue'!BP$7</f>
        <v>220740</v>
      </c>
      <c r="BQ19" s="86" t="n">
        <f aca="false">$J$19*'WOT by Month'!BQ19*'WOT revenue'!BQ$7</f>
        <v>228098</v>
      </c>
      <c r="BR19" s="86" t="n">
        <f aca="false">$J$19*'WOT by Month'!BR19*'WOT revenue'!BR$7</f>
        <v>228098</v>
      </c>
      <c r="BS19" s="86" t="n">
        <f aca="false">$J$19*'WOT by Month'!BS19*'WOT revenue'!BS$7</f>
        <v>220740</v>
      </c>
      <c r="BT19" s="86" t="n">
        <f aca="false">$J$19*'WOT by Month'!BT19*'WOT revenue'!BT$7</f>
        <v>228098</v>
      </c>
      <c r="BU19" s="86" t="n">
        <f aca="false">$J$19*'WOT by Month'!BU19*'WOT revenue'!BU$7</f>
        <v>220740</v>
      </c>
      <c r="BV19" s="86" t="n">
        <f aca="false">$J$19*'WOT by Month'!BV19*'WOT revenue'!BV$7</f>
        <v>228098</v>
      </c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</row>
    <row r="20" customFormat="false" ht="12.75" hidden="false" customHeight="false" outlineLevel="0" collapsed="false">
      <c r="A20" s="0" t="n">
        <v>26372</v>
      </c>
      <c r="B20" s="0" t="s">
        <v>53</v>
      </c>
      <c r="C20" s="82" t="n">
        <v>25000</v>
      </c>
      <c r="D20" s="83" t="n">
        <v>36100</v>
      </c>
      <c r="E20" s="83" t="n">
        <v>39172</v>
      </c>
      <c r="F20" s="0" t="s">
        <v>47</v>
      </c>
      <c r="G20" s="84" t="n">
        <v>38807</v>
      </c>
      <c r="H20" s="82" t="n">
        <v>25000</v>
      </c>
      <c r="I20" s="82" t="n">
        <v>25000</v>
      </c>
      <c r="J20" s="85" t="n">
        <v>0.339</v>
      </c>
      <c r="K20" s="62" t="n">
        <v>3093375</v>
      </c>
      <c r="L20" s="86" t="n">
        <f aca="false">$J$20*'WOT by Month'!L20*'WOT revenue'!L$7</f>
        <v>262725</v>
      </c>
      <c r="M20" s="86" t="n">
        <f aca="false">$J$20*'WOT by Month'!M20*'WOT revenue'!M$7</f>
        <v>254250</v>
      </c>
      <c r="N20" s="86" t="n">
        <f aca="false">$J$20*'WOT by Month'!N20*'WOT revenue'!N$7</f>
        <v>262725</v>
      </c>
      <c r="O20" s="86" t="n">
        <f aca="false">$J$20*'WOT by Month'!O20*'WOT revenue'!O$7</f>
        <v>262725</v>
      </c>
      <c r="P20" s="86" t="n">
        <f aca="false">$J$20*'WOT by Month'!P20*'WOT revenue'!P$7</f>
        <v>237300</v>
      </c>
      <c r="Q20" s="86" t="n">
        <f aca="false">$J$20*'WOT by Month'!Q20*'WOT revenue'!Q$7</f>
        <v>262725</v>
      </c>
      <c r="R20" s="86" t="n">
        <f aca="false">$J$20*'WOT by Month'!R20*'WOT revenue'!R$7</f>
        <v>254250</v>
      </c>
      <c r="S20" s="86" t="n">
        <f aca="false">$J$20*'WOT by Month'!S20*'WOT revenue'!S$7</f>
        <v>262725</v>
      </c>
      <c r="T20" s="86" t="n">
        <f aca="false">$J$20*'WOT by Month'!T20*'WOT revenue'!T$7</f>
        <v>254250</v>
      </c>
      <c r="U20" s="86" t="n">
        <f aca="false">$J$20*'WOT by Month'!U20*'WOT revenue'!U$7</f>
        <v>262725</v>
      </c>
      <c r="V20" s="86" t="n">
        <f aca="false">$J$20*'WOT by Month'!V20*'WOT revenue'!V$7</f>
        <v>262725</v>
      </c>
      <c r="W20" s="86" t="n">
        <f aca="false">$J$20*'WOT by Month'!W20*'WOT revenue'!W$7</f>
        <v>254250</v>
      </c>
      <c r="X20" s="86" t="n">
        <f aca="false">$J$20*'WOT by Month'!X20*'WOT revenue'!X$7</f>
        <v>262725</v>
      </c>
      <c r="Y20" s="86" t="n">
        <f aca="false">$J$20*'WOT by Month'!Y20*'WOT revenue'!Y$7</f>
        <v>254250</v>
      </c>
      <c r="Z20" s="86" t="n">
        <f aca="false">$J$20*'WOT by Month'!Z20*'WOT revenue'!Z$7</f>
        <v>262725</v>
      </c>
      <c r="AA20" s="86" t="n">
        <f aca="false">$J$20*'WOT by Month'!AA20*'WOT revenue'!AA$7</f>
        <v>262725</v>
      </c>
      <c r="AB20" s="86" t="n">
        <f aca="false">$J$20*'WOT by Month'!AB20*'WOT revenue'!AB$7</f>
        <v>237300</v>
      </c>
      <c r="AC20" s="86" t="n">
        <f aca="false">$J$20*'WOT by Month'!AC20*'WOT revenue'!AC$7</f>
        <v>262725</v>
      </c>
      <c r="AD20" s="86" t="n">
        <f aca="false">$J$20*'WOT by Month'!AD20*'WOT revenue'!AD$7</f>
        <v>254250</v>
      </c>
      <c r="AE20" s="86" t="n">
        <f aca="false">$J$20*'WOT by Month'!AE20*'WOT revenue'!AE$7</f>
        <v>262725</v>
      </c>
      <c r="AF20" s="86" t="n">
        <f aca="false">$J$20*'WOT by Month'!AF20*'WOT revenue'!AF$7</f>
        <v>254250</v>
      </c>
      <c r="AG20" s="86" t="n">
        <f aca="false">$J$20*'WOT by Month'!AG20*'WOT revenue'!AG$7</f>
        <v>262725</v>
      </c>
      <c r="AH20" s="86" t="n">
        <f aca="false">$J$20*'WOT by Month'!AH20*'WOT revenue'!AH$7</f>
        <v>262725</v>
      </c>
      <c r="AI20" s="86" t="n">
        <f aca="false">$J$20*'WOT by Month'!AI20*'WOT revenue'!AI$7</f>
        <v>254250</v>
      </c>
      <c r="AJ20" s="86" t="n">
        <f aca="false">$J$20*'WOT by Month'!AJ20*'WOT revenue'!AJ$7</f>
        <v>262725</v>
      </c>
      <c r="AK20" s="86" t="n">
        <f aca="false">$J$20*'WOT by Month'!AK20*'WOT revenue'!AK$7</f>
        <v>254250</v>
      </c>
      <c r="AL20" s="86" t="n">
        <f aca="false">$J$20*'WOT by Month'!AL20*'WOT revenue'!AL$7</f>
        <v>262725</v>
      </c>
      <c r="AM20" s="86" t="n">
        <f aca="false">$J$20*'WOT by Month'!AM20*'WOT revenue'!AM$7</f>
        <v>262725</v>
      </c>
      <c r="AN20" s="86" t="n">
        <f aca="false">$J$20*'WOT by Month'!AN20*'WOT revenue'!AN$7</f>
        <v>245775</v>
      </c>
      <c r="AO20" s="86" t="n">
        <f aca="false">$J$20*'WOT by Month'!AO20*'WOT revenue'!AO$7</f>
        <v>262725</v>
      </c>
      <c r="AP20" s="86" t="n">
        <f aca="false">$J$20*'WOT by Month'!AP20*'WOT revenue'!AP$7</f>
        <v>254250</v>
      </c>
      <c r="AQ20" s="86" t="n">
        <f aca="false">$J$20*'WOT by Month'!AQ20*'WOT revenue'!AQ$7</f>
        <v>262725</v>
      </c>
      <c r="AR20" s="86" t="n">
        <f aca="false">$J$20*'WOT by Month'!AR20*'WOT revenue'!AR$7</f>
        <v>254250</v>
      </c>
      <c r="AS20" s="86" t="n">
        <f aca="false">$J$20*'WOT by Month'!AS20*'WOT revenue'!AS$7</f>
        <v>262725</v>
      </c>
      <c r="AT20" s="86" t="n">
        <f aca="false">$J$20*'WOT by Month'!AT20*'WOT revenue'!AT$7</f>
        <v>262725</v>
      </c>
      <c r="AU20" s="86" t="n">
        <f aca="false">$J$20*'WOT by Month'!AU20*'WOT revenue'!AU$7</f>
        <v>254250</v>
      </c>
      <c r="AV20" s="86" t="n">
        <f aca="false">$J$20*'WOT by Month'!AV20*'WOT revenue'!AV$7</f>
        <v>262725</v>
      </c>
      <c r="AW20" s="86" t="n">
        <f aca="false">$J$20*'WOT by Month'!AW20*'WOT revenue'!AW$7</f>
        <v>254250</v>
      </c>
      <c r="AX20" s="86" t="n">
        <f aca="false">$J$20*'WOT by Month'!AX20*'WOT revenue'!AX$7</f>
        <v>262725</v>
      </c>
      <c r="AY20" s="86" t="n">
        <f aca="false">$J$20*'WOT by Month'!AY20*'WOT revenue'!AY$7</f>
        <v>262725</v>
      </c>
      <c r="AZ20" s="86" t="n">
        <f aca="false">$J$20*'WOT by Month'!AZ20*'WOT revenue'!AZ$7</f>
        <v>237300</v>
      </c>
      <c r="BA20" s="86" t="n">
        <f aca="false">$J$20*'WOT by Month'!BA20*'WOT revenue'!BA$7</f>
        <v>262725</v>
      </c>
      <c r="BB20" s="86" t="n">
        <f aca="false">$J$20*'WOT by Month'!BB20*'WOT revenue'!BB$7</f>
        <v>254250</v>
      </c>
      <c r="BC20" s="86" t="n">
        <f aca="false">$J$20*'WOT by Month'!BC20*'WOT revenue'!BC$7</f>
        <v>262725</v>
      </c>
      <c r="BD20" s="86" t="n">
        <f aca="false">$J$20*'WOT by Month'!BD20*'WOT revenue'!BD$7</f>
        <v>254250</v>
      </c>
      <c r="BE20" s="86" t="n">
        <f aca="false">$J$20*'WOT by Month'!BE20*'WOT revenue'!BE$7</f>
        <v>262725</v>
      </c>
      <c r="BF20" s="86" t="n">
        <f aca="false">$J$20*'WOT by Month'!BF20*'WOT revenue'!BF$7</f>
        <v>262725</v>
      </c>
      <c r="BG20" s="86" t="n">
        <f aca="false">$J$20*'WOT by Month'!BG20*'WOT revenue'!BG$7</f>
        <v>254250</v>
      </c>
      <c r="BH20" s="86" t="n">
        <f aca="false">$J$20*'WOT by Month'!BH20*'WOT revenue'!BH$7</f>
        <v>262725</v>
      </c>
      <c r="BI20" s="86" t="n">
        <f aca="false">$J$20*'WOT by Month'!BI20*'WOT revenue'!BI$7</f>
        <v>87462</v>
      </c>
      <c r="BJ20" s="86" t="n">
        <f aca="false">$J$20*'WOT by Month'!BJ20*'WOT revenue'!BJ$7</f>
        <v>90377.4</v>
      </c>
      <c r="BK20" s="86" t="n">
        <f aca="false">$J$20*'WOT by Month'!BK20*'WOT revenue'!BK$7</f>
        <v>90377.4</v>
      </c>
      <c r="BL20" s="86" t="n">
        <f aca="false">$J$20*'WOT by Month'!BL20*'WOT revenue'!BL$7</f>
        <v>81631.2</v>
      </c>
      <c r="BM20" s="86" t="n">
        <f aca="false">$J$20*'WOT by Month'!BM20*'WOT revenue'!BM$7</f>
        <v>90377.4</v>
      </c>
      <c r="BN20" s="86" t="n">
        <f aca="false">$J$20*'WOT by Month'!BN20*'WOT revenue'!BN$7</f>
        <v>87462</v>
      </c>
      <c r="BO20" s="86" t="n">
        <f aca="false">$J$20*'WOT by Month'!BO20*'WOT revenue'!BO$7</f>
        <v>90377.4</v>
      </c>
      <c r="BP20" s="86" t="n">
        <f aca="false">$J$20*'WOT by Month'!BP20*'WOT revenue'!BP$7</f>
        <v>87462</v>
      </c>
      <c r="BQ20" s="86" t="n">
        <f aca="false">$J$20*'WOT by Month'!BQ20*'WOT revenue'!BQ$7</f>
        <v>90377.4</v>
      </c>
      <c r="BR20" s="86" t="n">
        <f aca="false">$J$20*'WOT by Month'!BR20*'WOT revenue'!BR$7</f>
        <v>90377.4</v>
      </c>
      <c r="BS20" s="86" t="n">
        <f aca="false">$J$20*'WOT by Month'!BS20*'WOT revenue'!BS$7</f>
        <v>87462</v>
      </c>
      <c r="BT20" s="86" t="n">
        <f aca="false">$J$20*'WOT by Month'!BT20*'WOT revenue'!BT$7</f>
        <v>90377.4</v>
      </c>
      <c r="BU20" s="86" t="n">
        <f aca="false">$J$20*'WOT by Month'!BU20*'WOT revenue'!BU$7</f>
        <v>87462</v>
      </c>
      <c r="BV20" s="86" t="n">
        <f aca="false">$J$20*'WOT by Month'!BV20*'WOT revenue'!BV$7</f>
        <v>90377.4</v>
      </c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</row>
    <row r="21" customFormat="false" ht="12.75" hidden="false" customHeight="false" outlineLevel="0" collapsed="false">
      <c r="A21" s="0" t="n">
        <v>26758</v>
      </c>
      <c r="B21" s="0" t="s">
        <v>53</v>
      </c>
      <c r="C21" s="82" t="n">
        <v>40000</v>
      </c>
      <c r="D21" s="83" t="n">
        <v>36647</v>
      </c>
      <c r="E21" s="83" t="n">
        <v>38472</v>
      </c>
      <c r="F21" s="0" t="s">
        <v>47</v>
      </c>
      <c r="G21" s="84" t="n">
        <v>38107</v>
      </c>
      <c r="H21" s="82" t="n">
        <v>40000</v>
      </c>
      <c r="I21" s="82" t="n">
        <v>40000</v>
      </c>
      <c r="J21" s="85" t="n">
        <v>0.1112</v>
      </c>
      <c r="K21" s="62" t="n">
        <v>1623520</v>
      </c>
      <c r="L21" s="86" t="n">
        <f aca="false">$J$21*'WOT by Month'!L21*'WOT revenue'!L$7</f>
        <v>137888</v>
      </c>
      <c r="M21" s="86" t="n">
        <f aca="false">$J$21*'WOT by Month'!M21*'WOT revenue'!M$7</f>
        <v>133440</v>
      </c>
      <c r="N21" s="86" t="n">
        <f aca="false">$J$21*'WOT by Month'!N21*'WOT revenue'!N$7</f>
        <v>137888</v>
      </c>
      <c r="O21" s="86" t="n">
        <f aca="false">$J$21*'WOT by Month'!O21*'WOT revenue'!O$7</f>
        <v>137888</v>
      </c>
      <c r="P21" s="86" t="n">
        <f aca="false">$J$21*'WOT by Month'!P21*'WOT revenue'!P$7</f>
        <v>124544</v>
      </c>
      <c r="Q21" s="86" t="n">
        <f aca="false">$J$21*'WOT by Month'!Q21*'WOT revenue'!Q$7</f>
        <v>137888</v>
      </c>
      <c r="R21" s="86" t="n">
        <f aca="false">$J$21*'WOT by Month'!R21*'WOT revenue'!R$7</f>
        <v>133440</v>
      </c>
      <c r="S21" s="86" t="n">
        <f aca="false">$J$21*'WOT by Month'!S21*'WOT revenue'!S$7</f>
        <v>137888</v>
      </c>
      <c r="T21" s="86" t="n">
        <f aca="false">$J$21*'WOT by Month'!T21*'WOT revenue'!T$7</f>
        <v>133440</v>
      </c>
      <c r="U21" s="86" t="n">
        <f aca="false">$J$21*'WOT by Month'!U21*'WOT revenue'!U$7</f>
        <v>137888</v>
      </c>
      <c r="V21" s="86" t="n">
        <f aca="false">$J$21*'WOT by Month'!V21*'WOT revenue'!V$7</f>
        <v>137888</v>
      </c>
      <c r="W21" s="86" t="n">
        <f aca="false">$J$21*'WOT by Month'!W21*'WOT revenue'!W$7</f>
        <v>133440</v>
      </c>
      <c r="X21" s="86" t="n">
        <f aca="false">$J$21*'WOT by Month'!X21*'WOT revenue'!X$7</f>
        <v>137888</v>
      </c>
      <c r="Y21" s="86" t="n">
        <f aca="false">$J$21*'WOT by Month'!Y21*'WOT revenue'!Y$7</f>
        <v>133440</v>
      </c>
      <c r="Z21" s="86" t="n">
        <f aca="false">$J$21*'WOT by Month'!Z21*'WOT revenue'!Z$7</f>
        <v>137888</v>
      </c>
      <c r="AA21" s="86" t="n">
        <f aca="false">$J$21*'WOT by Month'!AA21*'WOT revenue'!AA$7</f>
        <v>137888</v>
      </c>
      <c r="AB21" s="86" t="n">
        <f aca="false">$J$21*'WOT by Month'!AB21*'WOT revenue'!AB$7</f>
        <v>124544</v>
      </c>
      <c r="AC21" s="86" t="n">
        <f aca="false">$J$21*'WOT by Month'!AC21*'WOT revenue'!AC$7</f>
        <v>137888</v>
      </c>
      <c r="AD21" s="86" t="n">
        <f aca="false">$J$21*'WOT by Month'!AD21*'WOT revenue'!AD$7</f>
        <v>133440</v>
      </c>
      <c r="AE21" s="86" t="n">
        <f aca="false">$J$21*'WOT by Month'!AE21*'WOT revenue'!AE$7</f>
        <v>137888</v>
      </c>
      <c r="AF21" s="86" t="n">
        <f aca="false">$J$21*'WOT by Month'!AF21*'WOT revenue'!AF$7</f>
        <v>133440</v>
      </c>
      <c r="AG21" s="86" t="n">
        <f aca="false">$J$21*'WOT by Month'!AG21*'WOT revenue'!AG$7</f>
        <v>137888</v>
      </c>
      <c r="AH21" s="86" t="n">
        <f aca="false">$J$21*'WOT by Month'!AH21*'WOT revenue'!AH$7</f>
        <v>137888</v>
      </c>
      <c r="AI21" s="86" t="n">
        <f aca="false">$J$21*'WOT by Month'!AI21*'WOT revenue'!AI$7</f>
        <v>133440</v>
      </c>
      <c r="AJ21" s="86" t="n">
        <f aca="false">$J$21*'WOT by Month'!AJ21*'WOT revenue'!AJ$7</f>
        <v>137888</v>
      </c>
      <c r="AK21" s="86" t="n">
        <f aca="false">$J$21*'WOT by Month'!AK21*'WOT revenue'!AK$7</f>
        <v>133440</v>
      </c>
      <c r="AL21" s="86" t="n">
        <f aca="false">$J$21*'WOT by Month'!AL21*'WOT revenue'!AL$7</f>
        <v>137888</v>
      </c>
      <c r="AM21" s="86" t="n">
        <f aca="false">$J$21*'WOT by Month'!AM21*'WOT revenue'!AM$7</f>
        <v>137888</v>
      </c>
      <c r="AN21" s="86" t="n">
        <f aca="false">$J$21*'WOT by Month'!AN21*'WOT revenue'!AN$7</f>
        <v>128992</v>
      </c>
      <c r="AO21" s="86" t="n">
        <f aca="false">$J$21*'WOT by Month'!AO21*'WOT revenue'!AO$7</f>
        <v>137888</v>
      </c>
      <c r="AP21" s="86" t="n">
        <f aca="false">$J$21*'WOT by Month'!AP21*'WOT revenue'!AP$7</f>
        <v>133440</v>
      </c>
      <c r="AQ21" s="86" t="n">
        <f aca="false">$J$21*'WOT by Month'!AQ21*'WOT revenue'!AQ$7</f>
        <v>137888</v>
      </c>
      <c r="AR21" s="86" t="n">
        <f aca="false">$J$21*'WOT by Month'!AR21*'WOT revenue'!AR$7</f>
        <v>133440</v>
      </c>
      <c r="AS21" s="86" t="n">
        <f aca="false">$J$21*'WOT by Month'!AS21*'WOT revenue'!AS$7</f>
        <v>137888</v>
      </c>
      <c r="AT21" s="86" t="n">
        <f aca="false">$J$21*'WOT by Month'!AT21*'WOT revenue'!AT$7</f>
        <v>137888</v>
      </c>
      <c r="AU21" s="86" t="n">
        <f aca="false">$J$21*'WOT by Month'!AU21*'WOT revenue'!AU$7</f>
        <v>133440</v>
      </c>
      <c r="AV21" s="86" t="n">
        <f aca="false">$J$21*'WOT by Month'!AV21*'WOT revenue'!AV$7</f>
        <v>137888</v>
      </c>
      <c r="AW21" s="86" t="n">
        <f aca="false">$J$21*'WOT by Month'!AW21*'WOT revenue'!AW$7</f>
        <v>133440</v>
      </c>
      <c r="AX21" s="86" t="n">
        <f aca="false">$J$21*'WOT by Month'!AX21*'WOT revenue'!AX$7</f>
        <v>137888</v>
      </c>
      <c r="AY21" s="86" t="n">
        <f aca="false">$J$21*'WOT by Month'!AY21*'WOT revenue'!AY$7</f>
        <v>137888</v>
      </c>
      <c r="AZ21" s="86" t="n">
        <f aca="false">$J$21*'WOT by Month'!AZ21*'WOT revenue'!AZ$7</f>
        <v>124544</v>
      </c>
      <c r="BA21" s="86" t="n">
        <f aca="false">$J$21*'WOT by Month'!BA21*'WOT revenue'!BA$7</f>
        <v>137888</v>
      </c>
      <c r="BB21" s="86" t="n">
        <f aca="false">$J$21*'WOT by Month'!BB21*'WOT revenue'!BB$7</f>
        <v>133440</v>
      </c>
      <c r="BC21" s="86" t="n">
        <f aca="false">$J$21*'WOT by Month'!BC21*'WOT revenue'!BC$7</f>
        <v>137888</v>
      </c>
      <c r="BD21" s="86" t="n">
        <f aca="false">$J$21*'WOT by Month'!BD21*'WOT revenue'!BD$7</f>
        <v>133440</v>
      </c>
      <c r="BE21" s="86" t="n">
        <f aca="false">$J$21*'WOT by Month'!BE21*'WOT revenue'!BE$7</f>
        <v>137888</v>
      </c>
      <c r="BF21" s="86" t="n">
        <f aca="false">$J$21*'WOT by Month'!BF21*'WOT revenue'!BF$7</f>
        <v>137888</v>
      </c>
      <c r="BG21" s="86" t="n">
        <f aca="false">$J$21*'WOT by Month'!BG21*'WOT revenue'!BG$7</f>
        <v>133440</v>
      </c>
      <c r="BH21" s="86" t="n">
        <f aca="false">$J$21*'WOT by Month'!BH21*'WOT revenue'!BH$7</f>
        <v>137888</v>
      </c>
      <c r="BI21" s="86" t="n">
        <f aca="false">$J$21*'WOT by Month'!BI21*'WOT revenue'!BI$7</f>
        <v>233520</v>
      </c>
      <c r="BJ21" s="86" t="n">
        <f aca="false">$J$21*'WOT by Month'!BJ21*'WOT revenue'!BJ$7</f>
        <v>241304</v>
      </c>
      <c r="BK21" s="86" t="n">
        <f aca="false">$J$21*'WOT by Month'!BK21*'WOT revenue'!BK$7</f>
        <v>241304</v>
      </c>
      <c r="BL21" s="86" t="n">
        <f aca="false">$J$21*'WOT by Month'!BL21*'WOT revenue'!BL$7</f>
        <v>217952</v>
      </c>
      <c r="BM21" s="86" t="n">
        <f aca="false">$J$21*'WOT by Month'!BM21*'WOT revenue'!BM$7</f>
        <v>241304</v>
      </c>
      <c r="BN21" s="86" t="n">
        <f aca="false">$J$21*'WOT by Month'!BN21*'WOT revenue'!BN$7</f>
        <v>233520</v>
      </c>
      <c r="BO21" s="86" t="n">
        <f aca="false">$J$21*'WOT by Month'!BO21*'WOT revenue'!BO$7</f>
        <v>241304</v>
      </c>
      <c r="BP21" s="86" t="n">
        <f aca="false">$J$21*'WOT by Month'!BP21*'WOT revenue'!BP$7</f>
        <v>233520</v>
      </c>
      <c r="BQ21" s="86" t="n">
        <f aca="false">$J$21*'WOT by Month'!BQ21*'WOT revenue'!BQ$7</f>
        <v>241304</v>
      </c>
      <c r="BR21" s="86" t="n">
        <f aca="false">$J$21*'WOT by Month'!BR21*'WOT revenue'!BR$7</f>
        <v>241304</v>
      </c>
      <c r="BS21" s="86" t="n">
        <f aca="false">$J$21*'WOT by Month'!BS21*'WOT revenue'!BS$7</f>
        <v>233520</v>
      </c>
      <c r="BT21" s="86" t="n">
        <f aca="false">$J$21*'WOT by Month'!BT21*'WOT revenue'!BT$7</f>
        <v>241304</v>
      </c>
      <c r="BU21" s="86" t="n">
        <f aca="false">$J$21*'WOT by Month'!BU21*'WOT revenue'!BU$7</f>
        <v>233520</v>
      </c>
      <c r="BV21" s="86" t="n">
        <f aca="false">$J$21*'WOT by Month'!BV21*'WOT revenue'!BV$7</f>
        <v>241304</v>
      </c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</row>
    <row r="22" customFormat="false" ht="12.75" hidden="false" customHeight="false" outlineLevel="0" collapsed="false">
      <c r="A22" s="0" t="n">
        <v>27457</v>
      </c>
      <c r="B22" s="0" t="s">
        <v>54</v>
      </c>
      <c r="C22" s="82" t="n">
        <v>13500</v>
      </c>
      <c r="D22" s="83" t="n">
        <v>37226</v>
      </c>
      <c r="E22" s="83" t="n">
        <v>37256</v>
      </c>
      <c r="F22" s="0" t="s">
        <v>49</v>
      </c>
      <c r="G22" s="92"/>
      <c r="J22" s="85" t="n">
        <v>1.01</v>
      </c>
      <c r="K22" s="62" t="n">
        <v>0</v>
      </c>
      <c r="L22" s="86" t="n">
        <f aca="false">$J$22*'WOT by Month'!L22*'WOT revenue'!L$7</f>
        <v>0</v>
      </c>
      <c r="M22" s="86" t="n">
        <f aca="false">$J$22*'WOT by Month'!M22*'WOT revenue'!M$7</f>
        <v>0</v>
      </c>
      <c r="N22" s="86" t="n">
        <f aca="false">$J$22*'WOT by Month'!N22*'WOT revenue'!N$7</f>
        <v>422685</v>
      </c>
      <c r="O22" s="86" t="n">
        <f aca="false">$J$22*'WOT by Month'!O22*'WOT revenue'!O$7</f>
        <v>0</v>
      </c>
      <c r="P22" s="86" t="n">
        <f aca="false">$J$22*'WOT by Month'!P22*'WOT revenue'!P$7</f>
        <v>0</v>
      </c>
      <c r="Q22" s="86" t="n">
        <f aca="false">$J$22*'WOT by Month'!Q22*'WOT revenue'!Q$7</f>
        <v>0</v>
      </c>
      <c r="R22" s="86" t="n">
        <f aca="false">$J$22*'WOT by Month'!R22*'WOT revenue'!R$7</f>
        <v>0</v>
      </c>
      <c r="S22" s="86" t="n">
        <f aca="false">$J$22*'WOT by Month'!S22*'WOT revenue'!S$7</f>
        <v>0</v>
      </c>
      <c r="T22" s="86" t="n">
        <f aca="false">$J$22*'WOT by Month'!T22*'WOT revenue'!T$7</f>
        <v>0</v>
      </c>
      <c r="U22" s="86" t="n">
        <f aca="false">$J$22*'WOT by Month'!U22*'WOT revenue'!U$7</f>
        <v>0</v>
      </c>
      <c r="V22" s="86" t="n">
        <f aca="false">$J$22*'WOT by Month'!V22*'WOT revenue'!V$7</f>
        <v>0</v>
      </c>
      <c r="W22" s="86" t="n">
        <f aca="false">$J$22*'WOT by Month'!W22*'WOT revenue'!W$7</f>
        <v>0</v>
      </c>
      <c r="X22" s="86" t="n">
        <f aca="false">$J$22*'WOT by Month'!X22*'WOT revenue'!X$7</f>
        <v>0</v>
      </c>
      <c r="Y22" s="86" t="n">
        <f aca="false">$J$22*'WOT by Month'!Y22*'WOT revenue'!Y$7</f>
        <v>0</v>
      </c>
      <c r="Z22" s="86" t="n">
        <f aca="false">$J$22*'WOT by Month'!Z22*'WOT revenue'!Z$7</f>
        <v>0</v>
      </c>
      <c r="AA22" s="86" t="n">
        <f aca="false">$J$22*'WOT by Month'!AA22*'WOT revenue'!AA$7</f>
        <v>0</v>
      </c>
      <c r="AB22" s="86" t="n">
        <f aca="false">$J$22*'WOT by Month'!AB22*'WOT revenue'!AB$7</f>
        <v>0</v>
      </c>
      <c r="AC22" s="86" t="n">
        <f aca="false">$J$22*'WOT by Month'!AC22*'WOT revenue'!AC$7</f>
        <v>0</v>
      </c>
      <c r="AD22" s="86" t="n">
        <f aca="false">$J$22*'WOT by Month'!AD22*'WOT revenue'!AD$7</f>
        <v>0</v>
      </c>
      <c r="AE22" s="86" t="n">
        <f aca="false">$J$22*'WOT by Month'!AE22*'WOT revenue'!AE$7</f>
        <v>0</v>
      </c>
      <c r="AF22" s="86" t="n">
        <f aca="false">$J$22*'WOT by Month'!AF22*'WOT revenue'!AF$7</f>
        <v>0</v>
      </c>
      <c r="AG22" s="86" t="n">
        <f aca="false">$J$22*'WOT by Month'!AG22*'WOT revenue'!AG$7</f>
        <v>0</v>
      </c>
      <c r="AH22" s="86" t="n">
        <f aca="false">$J$22*'WOT by Month'!AH22*'WOT revenue'!AH$7</f>
        <v>0</v>
      </c>
      <c r="AI22" s="86" t="n">
        <f aca="false">$J$22*'WOT by Month'!AI22*'WOT revenue'!AI$7</f>
        <v>0</v>
      </c>
      <c r="AJ22" s="86" t="n">
        <f aca="false">$J$22*'WOT by Month'!AJ22*'WOT revenue'!AJ$7</f>
        <v>0</v>
      </c>
      <c r="AK22" s="86" t="n">
        <f aca="false">$J$22*'WOT by Month'!AK22*'WOT revenue'!AK$7</f>
        <v>0</v>
      </c>
      <c r="AL22" s="86" t="n">
        <f aca="false">$J$22*'WOT by Month'!AL22*'WOT revenue'!AL$7</f>
        <v>0</v>
      </c>
      <c r="AM22" s="86" t="n">
        <f aca="false">$J$22*'WOT by Month'!AM22*'WOT revenue'!AM$7</f>
        <v>0</v>
      </c>
      <c r="AN22" s="86" t="n">
        <f aca="false">$J$22*'WOT by Month'!AN22*'WOT revenue'!AN$7</f>
        <v>0</v>
      </c>
      <c r="AO22" s="86" t="n">
        <f aca="false">$J$22*'WOT by Month'!AO22*'WOT revenue'!AO$7</f>
        <v>0</v>
      </c>
      <c r="AP22" s="86" t="n">
        <f aca="false">$J$22*'WOT by Month'!AP22*'WOT revenue'!AP$7</f>
        <v>0</v>
      </c>
      <c r="AQ22" s="86" t="n">
        <f aca="false">$J$22*'WOT by Month'!AQ22*'WOT revenue'!AQ$7</f>
        <v>0</v>
      </c>
      <c r="AR22" s="86" t="n">
        <f aca="false">$J$22*'WOT by Month'!AR22*'WOT revenue'!AR$7</f>
        <v>0</v>
      </c>
      <c r="AS22" s="86" t="n">
        <f aca="false">$J$22*'WOT by Month'!AS22*'WOT revenue'!AS$7</f>
        <v>0</v>
      </c>
      <c r="AT22" s="86" t="n">
        <f aca="false">$J$22*'WOT by Month'!AT22*'WOT revenue'!AT$7</f>
        <v>0</v>
      </c>
      <c r="AU22" s="86" t="n">
        <f aca="false">$J$22*'WOT by Month'!AU22*'WOT revenue'!AU$7</f>
        <v>0</v>
      </c>
      <c r="AV22" s="86" t="n">
        <f aca="false">$J$22*'WOT by Month'!AV22*'WOT revenue'!AV$7</f>
        <v>0</v>
      </c>
      <c r="AW22" s="86" t="n">
        <f aca="false">$J$22*'WOT by Month'!AW22*'WOT revenue'!AW$7</f>
        <v>0</v>
      </c>
      <c r="AX22" s="86" t="n">
        <f aca="false">$J$22*'WOT by Month'!AX22*'WOT revenue'!AX$7</f>
        <v>0</v>
      </c>
      <c r="AY22" s="86" t="n">
        <f aca="false">$J$22*'WOT by Month'!AY22*'WOT revenue'!AY$7</f>
        <v>0</v>
      </c>
      <c r="AZ22" s="86" t="n">
        <f aca="false">$J$22*'WOT by Month'!AZ22*'WOT revenue'!AZ$7</f>
        <v>0</v>
      </c>
      <c r="BA22" s="86" t="n">
        <f aca="false">$J$22*'WOT by Month'!BA22*'WOT revenue'!BA$7</f>
        <v>0</v>
      </c>
      <c r="BB22" s="86" t="n">
        <f aca="false">$J$22*'WOT by Month'!BB22*'WOT revenue'!BB$7</f>
        <v>0</v>
      </c>
      <c r="BC22" s="86" t="n">
        <f aca="false">$J$22*'WOT by Month'!BC22*'WOT revenue'!BC$7</f>
        <v>0</v>
      </c>
      <c r="BD22" s="86" t="n">
        <f aca="false">$J$22*'WOT by Month'!BD22*'WOT revenue'!BD$7</f>
        <v>0</v>
      </c>
      <c r="BE22" s="86" t="n">
        <f aca="false">$J$22*'WOT by Month'!BE22*'WOT revenue'!BE$7</f>
        <v>0</v>
      </c>
      <c r="BF22" s="86" t="n">
        <f aca="false">$J$22*'WOT by Month'!BF22*'WOT revenue'!BF$7</f>
        <v>0</v>
      </c>
      <c r="BG22" s="86" t="n">
        <f aca="false">$J$22*'WOT by Month'!BG22*'WOT revenue'!BG$7</f>
        <v>0</v>
      </c>
      <c r="BH22" s="86" t="n">
        <f aca="false">$J$22*'WOT by Month'!BH22*'WOT revenue'!BH$7</f>
        <v>0</v>
      </c>
      <c r="BI22" s="86" t="n">
        <f aca="false">$J$22*'WOT by Month'!BI22*'WOT revenue'!BI$7</f>
        <v>636300</v>
      </c>
      <c r="BJ22" s="86" t="n">
        <f aca="false">$J$22*'WOT by Month'!BJ22*'WOT revenue'!BJ$7</f>
        <v>657510</v>
      </c>
      <c r="BK22" s="86" t="n">
        <f aca="false">$J$22*'WOT by Month'!BK22*'WOT revenue'!BK$7</f>
        <v>657510</v>
      </c>
      <c r="BL22" s="86" t="n">
        <f aca="false">$J$22*'WOT by Month'!BL22*'WOT revenue'!BL$7</f>
        <v>593880</v>
      </c>
      <c r="BM22" s="86" t="n">
        <f aca="false">$J$22*'WOT by Month'!BM22*'WOT revenue'!BM$7</f>
        <v>657510</v>
      </c>
      <c r="BN22" s="86" t="n">
        <f aca="false">$J$22*'WOT by Month'!BN22*'WOT revenue'!BN$7</f>
        <v>636300</v>
      </c>
      <c r="BO22" s="86" t="n">
        <f aca="false">$J$22*'WOT by Month'!BO22*'WOT revenue'!BO$7</f>
        <v>657510</v>
      </c>
      <c r="BP22" s="86" t="n">
        <f aca="false">$J$22*'WOT by Month'!BP22*'WOT revenue'!BP$7</f>
        <v>636300</v>
      </c>
      <c r="BQ22" s="86" t="n">
        <f aca="false">$J$22*'WOT by Month'!BQ22*'WOT revenue'!BQ$7</f>
        <v>657510</v>
      </c>
      <c r="BR22" s="86" t="n">
        <f aca="false">$J$22*'WOT by Month'!BR22*'WOT revenue'!BR$7</f>
        <v>657510</v>
      </c>
      <c r="BS22" s="86" t="n">
        <f aca="false">$J$22*'WOT by Month'!BS22*'WOT revenue'!BS$7</f>
        <v>636300</v>
      </c>
      <c r="BT22" s="86" t="n">
        <f aca="false">$J$22*'WOT by Month'!BT22*'WOT revenue'!BT$7</f>
        <v>657510</v>
      </c>
      <c r="BU22" s="86" t="n">
        <f aca="false">$J$22*'WOT by Month'!BU22*'WOT revenue'!BU$7</f>
        <v>636300</v>
      </c>
      <c r="BV22" s="86" t="n">
        <f aca="false">$J$22*'WOT by Month'!BV22*'WOT revenue'!BV$7</f>
        <v>657510</v>
      </c>
      <c r="BW22" s="80"/>
      <c r="BX22" s="80"/>
      <c r="BY22" s="80"/>
      <c r="BZ22" s="80"/>
      <c r="CA22" s="80"/>
      <c r="CB22" s="80"/>
      <c r="CC22" s="80"/>
      <c r="CD22" s="80"/>
      <c r="CE22" s="80"/>
      <c r="CF22" s="80"/>
      <c r="CG22" s="80"/>
      <c r="CH22" s="80"/>
      <c r="CI22" s="80"/>
      <c r="CJ22" s="80"/>
      <c r="CK22" s="80"/>
      <c r="CL22" s="80"/>
      <c r="CM22" s="80"/>
      <c r="CN22" s="80"/>
      <c r="CO22" s="80"/>
      <c r="CP22" s="80"/>
      <c r="CQ22" s="80"/>
      <c r="CR22" s="80"/>
      <c r="CS22" s="80"/>
      <c r="CT22" s="80"/>
      <c r="CU22" s="80"/>
      <c r="CV22" s="80"/>
      <c r="CW22" s="80"/>
      <c r="CX22" s="80"/>
      <c r="CY22" s="80"/>
      <c r="CZ22" s="80"/>
      <c r="DA22" s="80"/>
      <c r="DB22" s="80"/>
      <c r="DC22" s="80"/>
    </row>
    <row r="23" customFormat="false" ht="12.75" hidden="false" customHeight="false" outlineLevel="0" collapsed="false">
      <c r="A23" s="0" t="n">
        <v>27456</v>
      </c>
      <c r="B23" s="0" t="s">
        <v>54</v>
      </c>
      <c r="C23" s="82" t="n">
        <v>21500</v>
      </c>
      <c r="D23" s="83" t="n">
        <v>37561</v>
      </c>
      <c r="E23" s="83" t="n">
        <v>37621</v>
      </c>
      <c r="F23" s="0" t="s">
        <v>49</v>
      </c>
      <c r="G23" s="92"/>
      <c r="J23" s="85" t="n">
        <v>0.91</v>
      </c>
      <c r="K23" s="62" t="n">
        <v>1193465</v>
      </c>
      <c r="L23" s="86" t="n">
        <f aca="false">$J$23*'WOT by Month'!L23*'WOT revenue'!L$7</f>
        <v>0</v>
      </c>
      <c r="M23" s="86" t="n">
        <f aca="false">$J$23*'WOT by Month'!M23*'WOT revenue'!M$7</f>
        <v>0</v>
      </c>
      <c r="N23" s="86" t="n">
        <f aca="false">$J$23*'WOT by Month'!N23*'WOT revenue'!N$7</f>
        <v>0</v>
      </c>
      <c r="O23" s="86" t="n">
        <f aca="false">$J$23*'WOT by Month'!O23*'WOT revenue'!O$7</f>
        <v>0</v>
      </c>
      <c r="P23" s="86" t="n">
        <f aca="false">$J$23*'WOT by Month'!P23*'WOT revenue'!P$7</f>
        <v>0</v>
      </c>
      <c r="Q23" s="86" t="n">
        <f aca="false">$J$23*'WOT by Month'!Q23*'WOT revenue'!Q$7</f>
        <v>0</v>
      </c>
      <c r="R23" s="86" t="n">
        <f aca="false">$J$23*'WOT by Month'!R23*'WOT revenue'!R$7</f>
        <v>0</v>
      </c>
      <c r="S23" s="86" t="n">
        <f aca="false">$J$23*'WOT by Month'!S23*'WOT revenue'!S$7</f>
        <v>0</v>
      </c>
      <c r="T23" s="86" t="n">
        <f aca="false">$J$23*'WOT by Month'!T23*'WOT revenue'!T$7</f>
        <v>0</v>
      </c>
      <c r="U23" s="86" t="n">
        <f aca="false">$J$23*'WOT by Month'!U23*'WOT revenue'!U$7</f>
        <v>0</v>
      </c>
      <c r="V23" s="86" t="n">
        <f aca="false">$J$23*'WOT by Month'!V23*'WOT revenue'!V$7</f>
        <v>0</v>
      </c>
      <c r="W23" s="86" t="n">
        <f aca="false">$J$23*'WOT by Month'!W23*'WOT revenue'!W$7</f>
        <v>0</v>
      </c>
      <c r="X23" s="86" t="n">
        <f aca="false">$J$23*'WOT by Month'!X23*'WOT revenue'!X$7</f>
        <v>0</v>
      </c>
      <c r="Y23" s="86" t="n">
        <f aca="false">$J$23*'WOT by Month'!Y23*'WOT revenue'!Y$7</f>
        <v>586950</v>
      </c>
      <c r="Z23" s="86" t="n">
        <f aca="false">$J$23*'WOT by Month'!Z23*'WOT revenue'!Z$7</f>
        <v>606515</v>
      </c>
      <c r="AA23" s="86" t="n">
        <f aca="false">$J$23*'WOT by Month'!AA23*'WOT revenue'!AA$7</f>
        <v>0</v>
      </c>
      <c r="AB23" s="86" t="n">
        <f aca="false">$J$23*'WOT by Month'!AB23*'WOT revenue'!AB$7</f>
        <v>0</v>
      </c>
      <c r="AC23" s="86" t="n">
        <f aca="false">$J$23*'WOT by Month'!AC23*'WOT revenue'!AC$7</f>
        <v>0</v>
      </c>
      <c r="AD23" s="86" t="n">
        <f aca="false">$J$23*'WOT by Month'!AD23*'WOT revenue'!AD$7</f>
        <v>0</v>
      </c>
      <c r="AE23" s="86" t="n">
        <f aca="false">$J$23*'WOT by Month'!AE23*'WOT revenue'!AE$7</f>
        <v>0</v>
      </c>
      <c r="AF23" s="86" t="n">
        <f aca="false">$J$23*'WOT by Month'!AF23*'WOT revenue'!AF$7</f>
        <v>0</v>
      </c>
      <c r="AG23" s="86" t="n">
        <f aca="false">$J$23*'WOT by Month'!AG23*'WOT revenue'!AG$7</f>
        <v>0</v>
      </c>
      <c r="AH23" s="86" t="n">
        <f aca="false">$J$23*'WOT by Month'!AH23*'WOT revenue'!AH$7</f>
        <v>0</v>
      </c>
      <c r="AI23" s="86" t="n">
        <f aca="false">$J$23*'WOT by Month'!AI23*'WOT revenue'!AI$7</f>
        <v>0</v>
      </c>
      <c r="AJ23" s="86" t="n">
        <f aca="false">$J$23*'WOT by Month'!AJ23*'WOT revenue'!AJ$7</f>
        <v>0</v>
      </c>
      <c r="AK23" s="86" t="n">
        <f aca="false">$J$23*'WOT by Month'!AK23*'WOT revenue'!AK$7</f>
        <v>0</v>
      </c>
      <c r="AL23" s="86" t="n">
        <f aca="false">$J$23*'WOT by Month'!AL23*'WOT revenue'!AL$7</f>
        <v>0</v>
      </c>
      <c r="AM23" s="86" t="n">
        <f aca="false">$J$23*'WOT by Month'!AM23*'WOT revenue'!AM$7</f>
        <v>0</v>
      </c>
      <c r="AN23" s="86" t="n">
        <f aca="false">$J$23*'WOT by Month'!AN23*'WOT revenue'!AN$7</f>
        <v>0</v>
      </c>
      <c r="AO23" s="86" t="n">
        <f aca="false">$J$23*'WOT by Month'!AO23*'WOT revenue'!AO$7</f>
        <v>0</v>
      </c>
      <c r="AP23" s="86" t="n">
        <f aca="false">$J$23*'WOT by Month'!AP23*'WOT revenue'!AP$7</f>
        <v>0</v>
      </c>
      <c r="AQ23" s="86" t="n">
        <f aca="false">$J$23*'WOT by Month'!AQ23*'WOT revenue'!AQ$7</f>
        <v>0</v>
      </c>
      <c r="AR23" s="86" t="n">
        <f aca="false">$J$23*'WOT by Month'!AR23*'WOT revenue'!AR$7</f>
        <v>0</v>
      </c>
      <c r="AS23" s="86" t="n">
        <f aca="false">$J$23*'WOT by Month'!AS23*'WOT revenue'!AS$7</f>
        <v>0</v>
      </c>
      <c r="AT23" s="86" t="n">
        <f aca="false">$J$23*'WOT by Month'!AT23*'WOT revenue'!AT$7</f>
        <v>0</v>
      </c>
      <c r="AU23" s="86" t="n">
        <f aca="false">$J$23*'WOT by Month'!AU23*'WOT revenue'!AU$7</f>
        <v>0</v>
      </c>
      <c r="AV23" s="86" t="n">
        <f aca="false">$J$23*'WOT by Month'!AV23*'WOT revenue'!AV$7</f>
        <v>0</v>
      </c>
      <c r="AW23" s="86" t="n">
        <f aca="false">$J$23*'WOT by Month'!AW23*'WOT revenue'!AW$7</f>
        <v>0</v>
      </c>
      <c r="AX23" s="86" t="n">
        <f aca="false">$J$23*'WOT by Month'!AX23*'WOT revenue'!AX$7</f>
        <v>0</v>
      </c>
      <c r="AY23" s="86" t="n">
        <f aca="false">$J$23*'WOT by Month'!AY23*'WOT revenue'!AY$7</f>
        <v>0</v>
      </c>
      <c r="AZ23" s="86" t="n">
        <f aca="false">$J$23*'WOT by Month'!AZ23*'WOT revenue'!AZ$7</f>
        <v>0</v>
      </c>
      <c r="BA23" s="86" t="n">
        <f aca="false">$J$23*'WOT by Month'!BA23*'WOT revenue'!BA$7</f>
        <v>0</v>
      </c>
      <c r="BB23" s="86" t="n">
        <f aca="false">$J$23*'WOT by Month'!BB23*'WOT revenue'!BB$7</f>
        <v>0</v>
      </c>
      <c r="BC23" s="86" t="n">
        <f aca="false">$J$23*'WOT by Month'!BC23*'WOT revenue'!BC$7</f>
        <v>0</v>
      </c>
      <c r="BD23" s="86" t="n">
        <f aca="false">$J$23*'WOT by Month'!BD23*'WOT revenue'!BD$7</f>
        <v>0</v>
      </c>
      <c r="BE23" s="86" t="n">
        <f aca="false">$J$23*'WOT by Month'!BE23*'WOT revenue'!BE$7</f>
        <v>0</v>
      </c>
      <c r="BF23" s="86" t="n">
        <f aca="false">$J$23*'WOT by Month'!BF23*'WOT revenue'!BF$7</f>
        <v>0</v>
      </c>
      <c r="BG23" s="86" t="n">
        <f aca="false">$J$23*'WOT by Month'!BG23*'WOT revenue'!BG$7</f>
        <v>0</v>
      </c>
      <c r="BH23" s="86" t="n">
        <f aca="false">$J$23*'WOT by Month'!BH23*'WOT revenue'!BH$7</f>
        <v>0</v>
      </c>
      <c r="BI23" s="86" t="n">
        <f aca="false">$J$23*'WOT by Month'!BI23*'WOT revenue'!BI$7</f>
        <v>682500</v>
      </c>
      <c r="BJ23" s="86" t="n">
        <f aca="false">$J$23*'WOT by Month'!BJ23*'WOT revenue'!BJ$7</f>
        <v>705250</v>
      </c>
      <c r="BK23" s="86" t="n">
        <f aca="false">$J$23*'WOT by Month'!BK23*'WOT revenue'!BK$7</f>
        <v>705250</v>
      </c>
      <c r="BL23" s="86" t="n">
        <f aca="false">$J$23*'WOT by Month'!BL23*'WOT revenue'!BL$7</f>
        <v>637000</v>
      </c>
      <c r="BM23" s="86" t="n">
        <f aca="false">$J$23*'WOT by Month'!BM23*'WOT revenue'!BM$7</f>
        <v>705250</v>
      </c>
      <c r="BN23" s="86" t="n">
        <f aca="false">$J$23*'WOT by Month'!BN23*'WOT revenue'!BN$7</f>
        <v>682500</v>
      </c>
      <c r="BO23" s="86" t="n">
        <f aca="false">$J$23*'WOT by Month'!BO23*'WOT revenue'!BO$7</f>
        <v>705250</v>
      </c>
      <c r="BP23" s="86" t="n">
        <f aca="false">$J$23*'WOT by Month'!BP23*'WOT revenue'!BP$7</f>
        <v>682500</v>
      </c>
      <c r="BQ23" s="86" t="n">
        <f aca="false">$J$23*'WOT by Month'!BQ23*'WOT revenue'!BQ$7</f>
        <v>705250</v>
      </c>
      <c r="BR23" s="86" t="n">
        <f aca="false">$J$23*'WOT by Month'!BR23*'WOT revenue'!BR$7</f>
        <v>705250</v>
      </c>
      <c r="BS23" s="86" t="n">
        <f aca="false">$J$23*'WOT by Month'!BS23*'WOT revenue'!BS$7</f>
        <v>682500</v>
      </c>
      <c r="BT23" s="86" t="n">
        <f aca="false">$J$23*'WOT by Month'!BT23*'WOT revenue'!BT$7</f>
        <v>705250</v>
      </c>
      <c r="BU23" s="86" t="n">
        <f aca="false">$J$23*'WOT by Month'!BU23*'WOT revenue'!BU$7</f>
        <v>682500</v>
      </c>
      <c r="BV23" s="86" t="n">
        <f aca="false">$J$23*'WOT by Month'!BV23*'WOT revenue'!BV$7</f>
        <v>705250</v>
      </c>
      <c r="BW23" s="80"/>
      <c r="BX23" s="80"/>
      <c r="BY23" s="80"/>
      <c r="BZ23" s="80"/>
      <c r="CA23" s="80"/>
      <c r="CB23" s="80"/>
      <c r="CC23" s="80"/>
      <c r="CD23" s="80"/>
      <c r="CE23" s="80"/>
      <c r="CF23" s="80"/>
      <c r="CG23" s="80"/>
      <c r="CH23" s="80"/>
      <c r="CI23" s="80"/>
      <c r="CJ23" s="80"/>
      <c r="CK23" s="80"/>
      <c r="CL23" s="80"/>
      <c r="CM23" s="80"/>
      <c r="CN23" s="80"/>
      <c r="CO23" s="80"/>
      <c r="CP23" s="80"/>
      <c r="CQ23" s="80"/>
      <c r="CR23" s="80"/>
      <c r="CS23" s="80"/>
      <c r="CT23" s="80"/>
      <c r="CU23" s="80"/>
      <c r="CV23" s="80"/>
      <c r="CW23" s="80"/>
      <c r="CX23" s="80"/>
      <c r="CY23" s="80"/>
      <c r="CZ23" s="80"/>
      <c r="DA23" s="80"/>
      <c r="DB23" s="80"/>
      <c r="DC23" s="80"/>
    </row>
    <row r="24" customFormat="false" ht="12.75" hidden="false" customHeight="false" outlineLevel="0" collapsed="false">
      <c r="A24" s="0" t="n">
        <v>27453</v>
      </c>
      <c r="B24" s="0" t="s">
        <v>54</v>
      </c>
      <c r="C24" s="82" t="n">
        <v>35000</v>
      </c>
      <c r="D24" s="83" t="n">
        <v>37622</v>
      </c>
      <c r="E24" s="83" t="n">
        <v>37986</v>
      </c>
      <c r="F24" s="0" t="s">
        <v>49</v>
      </c>
      <c r="G24" s="92"/>
      <c r="J24" s="85" t="n">
        <v>1.1</v>
      </c>
      <c r="K24" s="62" t="n">
        <v>0</v>
      </c>
      <c r="L24" s="86" t="n">
        <f aca="false">$J$24*'WOT by Month'!L24*'WOT revenue'!L$7</f>
        <v>0</v>
      </c>
      <c r="M24" s="86" t="n">
        <f aca="false">$J$24*'WOT by Month'!M24*'WOT revenue'!M$7</f>
        <v>0</v>
      </c>
      <c r="N24" s="86" t="n">
        <f aca="false">$J$24*'WOT by Month'!N24*'WOT revenue'!N$7</f>
        <v>0</v>
      </c>
      <c r="O24" s="86" t="n">
        <f aca="false">$J$24*'WOT by Month'!O24*'WOT revenue'!O$7</f>
        <v>0</v>
      </c>
      <c r="P24" s="86" t="n">
        <f aca="false">$J$24*'WOT by Month'!P24*'WOT revenue'!P$7</f>
        <v>0</v>
      </c>
      <c r="Q24" s="86" t="n">
        <f aca="false">$J$24*'WOT by Month'!Q24*'WOT revenue'!Q$7</f>
        <v>0</v>
      </c>
      <c r="R24" s="86" t="n">
        <f aca="false">$J$24*'WOT by Month'!R24*'WOT revenue'!R$7</f>
        <v>0</v>
      </c>
      <c r="S24" s="86" t="n">
        <f aca="false">$J$24*'WOT by Month'!S24*'WOT revenue'!S$7</f>
        <v>0</v>
      </c>
      <c r="T24" s="86" t="n">
        <f aca="false">$J$24*'WOT by Month'!T24*'WOT revenue'!T$7</f>
        <v>0</v>
      </c>
      <c r="U24" s="86" t="n">
        <f aca="false">$J$24*'WOT by Month'!U24*'WOT revenue'!U$7</f>
        <v>0</v>
      </c>
      <c r="V24" s="86" t="n">
        <f aca="false">$J$24*'WOT by Month'!V24*'WOT revenue'!V$7</f>
        <v>0</v>
      </c>
      <c r="W24" s="86" t="n">
        <f aca="false">$J$24*'WOT by Month'!W24*'WOT revenue'!W$7</f>
        <v>0</v>
      </c>
      <c r="X24" s="86" t="n">
        <f aca="false">$J$24*'WOT by Month'!X24*'WOT revenue'!X$7</f>
        <v>0</v>
      </c>
      <c r="Y24" s="86" t="n">
        <f aca="false">$J$24*'WOT by Month'!Y24*'WOT revenue'!Y$7</f>
        <v>0</v>
      </c>
      <c r="Z24" s="86" t="n">
        <f aca="false">$J$24*'WOT by Month'!Z24*'WOT revenue'!Z$7</f>
        <v>0</v>
      </c>
      <c r="AA24" s="86" t="n">
        <f aca="false">$J$24*'WOT by Month'!AA24*'WOT revenue'!AA$7</f>
        <v>1193500</v>
      </c>
      <c r="AB24" s="86" t="n">
        <f aca="false">$J$24*'WOT by Month'!AB24*'WOT revenue'!AB$7</f>
        <v>1078000</v>
      </c>
      <c r="AC24" s="86" t="n">
        <f aca="false">$J$24*'WOT by Month'!AC24*'WOT revenue'!AC$7</f>
        <v>1193500</v>
      </c>
      <c r="AD24" s="86" t="n">
        <f aca="false">$J$24*'WOT by Month'!AD24*'WOT revenue'!AD$7</f>
        <v>1155000</v>
      </c>
      <c r="AE24" s="86" t="n">
        <f aca="false">$J$24*'WOT by Month'!AE24*'WOT revenue'!AE$7</f>
        <v>1193500</v>
      </c>
      <c r="AF24" s="86" t="n">
        <f aca="false">$J$24*'WOT by Month'!AF24*'WOT revenue'!AF$7</f>
        <v>1155000</v>
      </c>
      <c r="AG24" s="86" t="n">
        <f aca="false">$J$24*'WOT by Month'!AG24*'WOT revenue'!AG$7</f>
        <v>1193500</v>
      </c>
      <c r="AH24" s="86" t="n">
        <f aca="false">$J$24*'WOT by Month'!AH24*'WOT revenue'!AH$7</f>
        <v>1193500</v>
      </c>
      <c r="AI24" s="86" t="n">
        <f aca="false">$J$24*'WOT by Month'!AI24*'WOT revenue'!AI$7</f>
        <v>1155000</v>
      </c>
      <c r="AJ24" s="86" t="n">
        <f aca="false">$J$24*'WOT by Month'!AJ24*'WOT revenue'!AJ$7</f>
        <v>1193500</v>
      </c>
      <c r="AK24" s="86" t="n">
        <f aca="false">$J$24*'WOT by Month'!AK24*'WOT revenue'!AK$7</f>
        <v>1155000</v>
      </c>
      <c r="AL24" s="86" t="n">
        <f aca="false">$J$24*'WOT by Month'!AL24*'WOT revenue'!AL$7</f>
        <v>1193500</v>
      </c>
      <c r="AM24" s="86" t="n">
        <f aca="false">$J$24*'WOT by Month'!AM24*'WOT revenue'!AM$7</f>
        <v>0</v>
      </c>
      <c r="AN24" s="86" t="n">
        <f aca="false">$J$24*'WOT by Month'!AN24*'WOT revenue'!AN$7</f>
        <v>0</v>
      </c>
      <c r="AO24" s="86" t="n">
        <f aca="false">$J$24*'WOT by Month'!AO24*'WOT revenue'!AO$7</f>
        <v>0</v>
      </c>
      <c r="AP24" s="86" t="n">
        <f aca="false">$J$24*'WOT by Month'!AP24*'WOT revenue'!AP$7</f>
        <v>0</v>
      </c>
      <c r="AQ24" s="86" t="n">
        <f aca="false">$J$24*'WOT by Month'!AQ24*'WOT revenue'!AQ$7</f>
        <v>0</v>
      </c>
      <c r="AR24" s="86" t="n">
        <f aca="false">$J$24*'WOT by Month'!AR24*'WOT revenue'!AR$7</f>
        <v>0</v>
      </c>
      <c r="AS24" s="86" t="n">
        <f aca="false">$J$24*'WOT by Month'!AS24*'WOT revenue'!AS$7</f>
        <v>0</v>
      </c>
      <c r="AT24" s="86" t="n">
        <f aca="false">$J$24*'WOT by Month'!AT24*'WOT revenue'!AT$7</f>
        <v>0</v>
      </c>
      <c r="AU24" s="86" t="n">
        <f aca="false">$J$24*'WOT by Month'!AU24*'WOT revenue'!AU$7</f>
        <v>0</v>
      </c>
      <c r="AV24" s="86" t="n">
        <f aca="false">$J$24*'WOT by Month'!AV24*'WOT revenue'!AV$7</f>
        <v>0</v>
      </c>
      <c r="AW24" s="86" t="n">
        <f aca="false">$J$24*'WOT by Month'!AW24*'WOT revenue'!AW$7</f>
        <v>0</v>
      </c>
      <c r="AX24" s="86" t="n">
        <f aca="false">$J$24*'WOT by Month'!AX24*'WOT revenue'!AX$7</f>
        <v>0</v>
      </c>
      <c r="AY24" s="86" t="n">
        <f aca="false">$J$24*'WOT by Month'!AY24*'WOT revenue'!AY$7</f>
        <v>0</v>
      </c>
      <c r="AZ24" s="86" t="n">
        <f aca="false">$J$24*'WOT by Month'!AZ24*'WOT revenue'!AZ$7</f>
        <v>0</v>
      </c>
      <c r="BA24" s="86" t="n">
        <f aca="false">$J$24*'WOT by Month'!BA24*'WOT revenue'!BA$7</f>
        <v>0</v>
      </c>
      <c r="BB24" s="86" t="n">
        <f aca="false">$J$24*'WOT by Month'!BB24*'WOT revenue'!BB$7</f>
        <v>0</v>
      </c>
      <c r="BC24" s="86" t="n">
        <f aca="false">$J$24*'WOT by Month'!BC24*'WOT revenue'!BC$7</f>
        <v>0</v>
      </c>
      <c r="BD24" s="86" t="n">
        <f aca="false">$J$24*'WOT by Month'!BD24*'WOT revenue'!BD$7</f>
        <v>0</v>
      </c>
      <c r="BE24" s="86" t="n">
        <f aca="false">$J$24*'WOT by Month'!BE24*'WOT revenue'!BE$7</f>
        <v>0</v>
      </c>
      <c r="BF24" s="86" t="n">
        <f aca="false">$J$24*'WOT by Month'!BF24*'WOT revenue'!BF$7</f>
        <v>0</v>
      </c>
      <c r="BG24" s="86" t="n">
        <f aca="false">$J$24*'WOT by Month'!BG24*'WOT revenue'!BG$7</f>
        <v>0</v>
      </c>
      <c r="BH24" s="86" t="n">
        <f aca="false">$J$24*'WOT by Month'!BH24*'WOT revenue'!BH$7</f>
        <v>0</v>
      </c>
      <c r="BI24" s="86" t="n">
        <f aca="false">$J$24*'WOT by Month'!BI24*'WOT revenue'!BI$7</f>
        <v>264000</v>
      </c>
      <c r="BJ24" s="86" t="n">
        <f aca="false">$J$24*'WOT by Month'!BJ24*'WOT revenue'!BJ$7</f>
        <v>272800</v>
      </c>
      <c r="BK24" s="86" t="n">
        <f aca="false">$J$24*'WOT by Month'!BK24*'WOT revenue'!BK$7</f>
        <v>272800</v>
      </c>
      <c r="BL24" s="86" t="n">
        <f aca="false">$J$24*'WOT by Month'!BL24*'WOT revenue'!BL$7</f>
        <v>246400</v>
      </c>
      <c r="BM24" s="86" t="n">
        <f aca="false">$J$24*'WOT by Month'!BM24*'WOT revenue'!BM$7</f>
        <v>272800</v>
      </c>
      <c r="BN24" s="86" t="n">
        <f aca="false">$J$24*'WOT by Month'!BN24*'WOT revenue'!BN$7</f>
        <v>264000</v>
      </c>
      <c r="BO24" s="86" t="n">
        <f aca="false">$J$24*'WOT by Month'!BO24*'WOT revenue'!BO$7</f>
        <v>272800</v>
      </c>
      <c r="BP24" s="86" t="n">
        <f aca="false">$J$24*'WOT by Month'!BP24*'WOT revenue'!BP$7</f>
        <v>264000</v>
      </c>
      <c r="BQ24" s="86" t="n">
        <f aca="false">$J$24*'WOT by Month'!BQ24*'WOT revenue'!BQ$7</f>
        <v>272800</v>
      </c>
      <c r="BR24" s="86" t="n">
        <f aca="false">$J$24*'WOT by Month'!BR24*'WOT revenue'!BR$7</f>
        <v>272800</v>
      </c>
      <c r="BS24" s="86" t="n">
        <f aca="false">$J$24*'WOT by Month'!BS24*'WOT revenue'!BS$7</f>
        <v>264000</v>
      </c>
      <c r="BT24" s="86" t="n">
        <f aca="false">$J$24*'WOT by Month'!BT24*'WOT revenue'!BT$7</f>
        <v>272800</v>
      </c>
      <c r="BU24" s="86" t="n">
        <f aca="false">$J$24*'WOT by Month'!BU24*'WOT revenue'!BU$7</f>
        <v>264000</v>
      </c>
      <c r="BV24" s="86" t="n">
        <f aca="false">$J$24*'WOT by Month'!BV24*'WOT revenue'!BV$7</f>
        <v>272800</v>
      </c>
      <c r="BW24" s="80"/>
      <c r="BX24" s="80"/>
      <c r="BY24" s="80"/>
      <c r="BZ24" s="80"/>
      <c r="CA24" s="80"/>
      <c r="CB24" s="80"/>
      <c r="CC24" s="80"/>
      <c r="CD24" s="80"/>
      <c r="CE24" s="80"/>
      <c r="CF24" s="80"/>
      <c r="CG24" s="80"/>
      <c r="CH24" s="80"/>
      <c r="CI24" s="80"/>
      <c r="CJ24" s="80"/>
      <c r="CK24" s="80"/>
      <c r="CL24" s="80"/>
      <c r="CM24" s="80"/>
      <c r="CN24" s="80"/>
      <c r="CO24" s="80"/>
      <c r="CP24" s="80"/>
      <c r="CQ24" s="80"/>
      <c r="CR24" s="80"/>
      <c r="CS24" s="80"/>
      <c r="CT24" s="80"/>
      <c r="CU24" s="80"/>
      <c r="CV24" s="80"/>
      <c r="CW24" s="80"/>
      <c r="CX24" s="80"/>
      <c r="CY24" s="80"/>
      <c r="CZ24" s="80"/>
      <c r="DA24" s="80"/>
      <c r="DB24" s="80"/>
      <c r="DC24" s="80"/>
    </row>
    <row r="25" customFormat="false" ht="12.75" hidden="false" customHeight="false" outlineLevel="0" collapsed="false">
      <c r="A25" s="0" t="n">
        <v>26125</v>
      </c>
      <c r="B25" s="0" t="s">
        <v>55</v>
      </c>
      <c r="C25" s="82" t="n">
        <v>8600</v>
      </c>
      <c r="D25" s="83" t="n">
        <v>35947</v>
      </c>
      <c r="E25" s="83" t="n">
        <v>37772</v>
      </c>
      <c r="F25" s="0" t="s">
        <v>47</v>
      </c>
      <c r="G25" s="84" t="n">
        <v>37407</v>
      </c>
      <c r="H25" s="82" t="n">
        <v>8600</v>
      </c>
      <c r="I25" s="82" t="n">
        <v>8600</v>
      </c>
      <c r="J25" s="85" t="n">
        <v>0.13</v>
      </c>
      <c r="K25" s="62" t="n">
        <v>408070</v>
      </c>
      <c r="L25" s="86" t="n">
        <f aca="false">$J$25*'WOT by Month'!L25*'WOT revenue'!L$7</f>
        <v>34658</v>
      </c>
      <c r="M25" s="86" t="n">
        <f aca="false">$J$25*'WOT by Month'!M25*'WOT revenue'!M$7</f>
        <v>33540</v>
      </c>
      <c r="N25" s="86" t="n">
        <f aca="false">$J$25*'WOT by Month'!N25*'WOT revenue'!N$7</f>
        <v>34658</v>
      </c>
      <c r="O25" s="86" t="n">
        <f aca="false">$J$25*'WOT by Month'!O25*'WOT revenue'!O$7</f>
        <v>34658</v>
      </c>
      <c r="P25" s="86" t="n">
        <f aca="false">$J$25*'WOT by Month'!P25*'WOT revenue'!P$7</f>
        <v>31304</v>
      </c>
      <c r="Q25" s="86" t="n">
        <f aca="false">$J$25*'WOT by Month'!Q25*'WOT revenue'!Q$7</f>
        <v>34658</v>
      </c>
      <c r="R25" s="86" t="n">
        <f aca="false">$J$25*'WOT by Month'!R25*'WOT revenue'!R$7</f>
        <v>33540</v>
      </c>
      <c r="S25" s="86" t="n">
        <f aca="false">$J$25*'WOT by Month'!S25*'WOT revenue'!S$7</f>
        <v>34658</v>
      </c>
      <c r="T25" s="86" t="n">
        <f aca="false">$J$25*'WOT by Month'!T25*'WOT revenue'!T$7</f>
        <v>33540</v>
      </c>
      <c r="U25" s="86" t="n">
        <f aca="false">$J$25*'WOT by Month'!U25*'WOT revenue'!U$7</f>
        <v>34658</v>
      </c>
      <c r="V25" s="86" t="n">
        <f aca="false">$J$25*'WOT by Month'!V25*'WOT revenue'!V$7</f>
        <v>34658</v>
      </c>
      <c r="W25" s="86" t="n">
        <f aca="false">$J$25*'WOT by Month'!W25*'WOT revenue'!W$7</f>
        <v>33540</v>
      </c>
      <c r="X25" s="86" t="n">
        <f aca="false">$J$25*'WOT by Month'!X25*'WOT revenue'!X$7</f>
        <v>34658</v>
      </c>
      <c r="Y25" s="86" t="n">
        <f aca="false">$J$25*'WOT by Month'!Y25*'WOT revenue'!Y$7</f>
        <v>33540</v>
      </c>
      <c r="Z25" s="86" t="n">
        <f aca="false">$J$25*'WOT by Month'!Z25*'WOT revenue'!Z$7</f>
        <v>34658</v>
      </c>
      <c r="AA25" s="86" t="n">
        <f aca="false">$J$25*'WOT by Month'!AA25*'WOT revenue'!AA$7</f>
        <v>34658</v>
      </c>
      <c r="AB25" s="86" t="n">
        <f aca="false">$J$25*'WOT by Month'!AB25*'WOT revenue'!AB$7</f>
        <v>31304</v>
      </c>
      <c r="AC25" s="86" t="n">
        <f aca="false">$J$25*'WOT by Month'!AC25*'WOT revenue'!AC$7</f>
        <v>34658</v>
      </c>
      <c r="AD25" s="86" t="n">
        <f aca="false">$J$25*'WOT by Month'!AD25*'WOT revenue'!AD$7</f>
        <v>33540</v>
      </c>
      <c r="AE25" s="86" t="n">
        <f aca="false">$J$25*'WOT by Month'!AE25*'WOT revenue'!AE$7</f>
        <v>34658</v>
      </c>
      <c r="AF25" s="86" t="n">
        <f aca="false">$J$25*'WOT by Month'!AF25*'WOT revenue'!AF$7</f>
        <v>33540</v>
      </c>
      <c r="AG25" s="86" t="n">
        <f aca="false">$J$25*'WOT by Month'!AG25*'WOT revenue'!AG$7</f>
        <v>34658</v>
      </c>
      <c r="AH25" s="86" t="n">
        <f aca="false">$J$25*'WOT by Month'!AH25*'WOT revenue'!AH$7</f>
        <v>34658</v>
      </c>
      <c r="AI25" s="86" t="n">
        <f aca="false">$J$25*'WOT by Month'!AI25*'WOT revenue'!AI$7</f>
        <v>33540</v>
      </c>
      <c r="AJ25" s="86" t="n">
        <f aca="false">$J$25*'WOT by Month'!AJ25*'WOT revenue'!AJ$7</f>
        <v>34658</v>
      </c>
      <c r="AK25" s="86" t="n">
        <f aca="false">$J$25*'WOT by Month'!AK25*'WOT revenue'!AK$7</f>
        <v>33540</v>
      </c>
      <c r="AL25" s="86" t="n">
        <f aca="false">$J$25*'WOT by Month'!AL25*'WOT revenue'!AL$7</f>
        <v>34658</v>
      </c>
      <c r="AM25" s="86" t="n">
        <f aca="false">$J$25*'WOT by Month'!AM25*'WOT revenue'!AM$7</f>
        <v>34658</v>
      </c>
      <c r="AN25" s="86" t="n">
        <f aca="false">$J$25*'WOT by Month'!AN25*'WOT revenue'!AN$7</f>
        <v>32422</v>
      </c>
      <c r="AO25" s="86" t="n">
        <f aca="false">$J$25*'WOT by Month'!AO25*'WOT revenue'!AO$7</f>
        <v>34658</v>
      </c>
      <c r="AP25" s="86" t="n">
        <f aca="false">$J$25*'WOT by Month'!AP25*'WOT revenue'!AP$7</f>
        <v>33540</v>
      </c>
      <c r="AQ25" s="86" t="n">
        <f aca="false">$J$25*'WOT by Month'!AQ25*'WOT revenue'!AQ$7</f>
        <v>34658</v>
      </c>
      <c r="AR25" s="86" t="n">
        <f aca="false">$J$25*'WOT by Month'!AR25*'WOT revenue'!AR$7</f>
        <v>33540</v>
      </c>
      <c r="AS25" s="86" t="n">
        <f aca="false">$J$25*'WOT by Month'!AS25*'WOT revenue'!AS$7</f>
        <v>34658</v>
      </c>
      <c r="AT25" s="86" t="n">
        <f aca="false">$J$25*'WOT by Month'!AT25*'WOT revenue'!AT$7</f>
        <v>34658</v>
      </c>
      <c r="AU25" s="86" t="n">
        <f aca="false">$J$25*'WOT by Month'!AU25*'WOT revenue'!AU$7</f>
        <v>33540</v>
      </c>
      <c r="AV25" s="86" t="n">
        <f aca="false">$J$25*'WOT by Month'!AV25*'WOT revenue'!AV$7</f>
        <v>34658</v>
      </c>
      <c r="AW25" s="86" t="n">
        <f aca="false">$J$25*'WOT by Month'!AW25*'WOT revenue'!AW$7</f>
        <v>33540</v>
      </c>
      <c r="AX25" s="86" t="n">
        <f aca="false">$J$25*'WOT by Month'!AX25*'WOT revenue'!AX$7</f>
        <v>34658</v>
      </c>
      <c r="AY25" s="86" t="n">
        <f aca="false">$J$25*'WOT by Month'!AY25*'WOT revenue'!AY$7</f>
        <v>34658</v>
      </c>
      <c r="AZ25" s="86" t="n">
        <f aca="false">$J$25*'WOT by Month'!AZ25*'WOT revenue'!AZ$7</f>
        <v>31304</v>
      </c>
      <c r="BA25" s="86" t="n">
        <f aca="false">$J$25*'WOT by Month'!BA25*'WOT revenue'!BA$7</f>
        <v>34658</v>
      </c>
      <c r="BB25" s="86" t="n">
        <f aca="false">$J$25*'WOT by Month'!BB25*'WOT revenue'!BB$7</f>
        <v>33540</v>
      </c>
      <c r="BC25" s="86" t="n">
        <f aca="false">$J$25*'WOT by Month'!BC25*'WOT revenue'!BC$7</f>
        <v>34658</v>
      </c>
      <c r="BD25" s="86" t="n">
        <f aca="false">$J$25*'WOT by Month'!BD25*'WOT revenue'!BD$7</f>
        <v>33540</v>
      </c>
      <c r="BE25" s="86" t="n">
        <f aca="false">$J$25*'WOT by Month'!BE25*'WOT revenue'!BE$7</f>
        <v>34658</v>
      </c>
      <c r="BF25" s="86" t="n">
        <f aca="false">$J$25*'WOT by Month'!BF25*'WOT revenue'!BF$7</f>
        <v>34658</v>
      </c>
      <c r="BG25" s="86" t="n">
        <f aca="false">$J$25*'WOT by Month'!BG25*'WOT revenue'!BG$7</f>
        <v>33540</v>
      </c>
      <c r="BH25" s="86" t="n">
        <f aca="false">$J$25*'WOT by Month'!BH25*'WOT revenue'!BH$7</f>
        <v>34658</v>
      </c>
      <c r="BI25" s="86" t="n">
        <f aca="false">$J$25*'WOT by Month'!BI25*'WOT revenue'!BI$7</f>
        <v>97500</v>
      </c>
      <c r="BJ25" s="86" t="n">
        <f aca="false">$J$25*'WOT by Month'!BJ25*'WOT revenue'!BJ$7</f>
        <v>100750</v>
      </c>
      <c r="BK25" s="86" t="n">
        <f aca="false">$J$25*'WOT by Month'!BK25*'WOT revenue'!BK$7</f>
        <v>100750</v>
      </c>
      <c r="BL25" s="86" t="n">
        <f aca="false">$J$25*'WOT by Month'!BL25*'WOT revenue'!BL$7</f>
        <v>91000</v>
      </c>
      <c r="BM25" s="86" t="n">
        <f aca="false">$J$25*'WOT by Month'!BM25*'WOT revenue'!BM$7</f>
        <v>100750</v>
      </c>
      <c r="BN25" s="86" t="n">
        <f aca="false">$J$25*'WOT by Month'!BN25*'WOT revenue'!BN$7</f>
        <v>97500</v>
      </c>
      <c r="BO25" s="86" t="n">
        <f aca="false">$J$25*'WOT by Month'!BO25*'WOT revenue'!BO$7</f>
        <v>100750</v>
      </c>
      <c r="BP25" s="86" t="n">
        <f aca="false">$J$25*'WOT by Month'!BP25*'WOT revenue'!BP$7</f>
        <v>97500</v>
      </c>
      <c r="BQ25" s="86" t="n">
        <f aca="false">$J$25*'WOT by Month'!BQ25*'WOT revenue'!BQ$7</f>
        <v>100750</v>
      </c>
      <c r="BR25" s="86" t="n">
        <f aca="false">$J$25*'WOT by Month'!BR25*'WOT revenue'!BR$7</f>
        <v>100750</v>
      </c>
      <c r="BS25" s="86" t="n">
        <f aca="false">$J$25*'WOT by Month'!BS25*'WOT revenue'!BS$7</f>
        <v>97500</v>
      </c>
      <c r="BT25" s="86" t="n">
        <f aca="false">$J$25*'WOT by Month'!BT25*'WOT revenue'!BT$7</f>
        <v>100750</v>
      </c>
      <c r="BU25" s="86" t="n">
        <f aca="false">$J$25*'WOT by Month'!BU25*'WOT revenue'!BU$7</f>
        <v>97500</v>
      </c>
      <c r="BV25" s="86" t="n">
        <f aca="false">$J$25*'WOT by Month'!BV25*'WOT revenue'!BV$7</f>
        <v>100750</v>
      </c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80"/>
      <c r="DB25" s="80"/>
      <c r="DC25" s="80"/>
    </row>
    <row r="26" customFormat="false" ht="12.75" hidden="false" customHeight="false" outlineLevel="0" collapsed="false">
      <c r="A26" s="0" t="n">
        <v>26678</v>
      </c>
      <c r="B26" s="0" t="s">
        <v>56</v>
      </c>
      <c r="C26" s="82" t="n">
        <v>25000</v>
      </c>
      <c r="D26" s="83" t="n">
        <v>36251</v>
      </c>
      <c r="E26" s="83" t="n">
        <v>39172</v>
      </c>
      <c r="F26" s="0" t="s">
        <v>47</v>
      </c>
      <c r="G26" s="84" t="n">
        <v>38807</v>
      </c>
      <c r="H26" s="82" t="n">
        <v>25000</v>
      </c>
      <c r="I26" s="82" t="n">
        <v>25000</v>
      </c>
      <c r="J26" s="85" t="n">
        <v>0.3377</v>
      </c>
      <c r="K26" s="62" t="n">
        <v>3081513</v>
      </c>
      <c r="L26" s="86" t="n">
        <f aca="false">$J$26*'WOT by Month'!L26*'WOT revenue'!L$7</f>
        <v>261717.5</v>
      </c>
      <c r="M26" s="86" t="n">
        <f aca="false">$J$26*'WOT by Month'!M26*'WOT revenue'!M$7</f>
        <v>253275</v>
      </c>
      <c r="N26" s="86" t="n">
        <f aca="false">$J$26*'WOT by Month'!N26*'WOT revenue'!N$7</f>
        <v>261717.5</v>
      </c>
      <c r="O26" s="86" t="n">
        <f aca="false">$J$26*'WOT by Month'!O26*'WOT revenue'!O$7</f>
        <v>261717.5</v>
      </c>
      <c r="P26" s="86" t="n">
        <f aca="false">$J$26*'WOT by Month'!P26*'WOT revenue'!P$7</f>
        <v>236390</v>
      </c>
      <c r="Q26" s="86" t="n">
        <f aca="false">$J$26*'WOT by Month'!Q26*'WOT revenue'!Q$7</f>
        <v>261717.5</v>
      </c>
      <c r="R26" s="86" t="n">
        <f aca="false">$J$26*'WOT by Month'!R26*'WOT revenue'!R$7</f>
        <v>253275</v>
      </c>
      <c r="S26" s="86" t="n">
        <f aca="false">$J$26*'WOT by Month'!S26*'WOT revenue'!S$7</f>
        <v>261717.5</v>
      </c>
      <c r="T26" s="86" t="n">
        <f aca="false">$J$26*'WOT by Month'!T26*'WOT revenue'!T$7</f>
        <v>253275</v>
      </c>
      <c r="U26" s="86" t="n">
        <f aca="false">$J$26*'WOT by Month'!U26*'WOT revenue'!U$7</f>
        <v>261717.5</v>
      </c>
      <c r="V26" s="86" t="n">
        <f aca="false">$J$26*'WOT by Month'!V26*'WOT revenue'!V$7</f>
        <v>261717.5</v>
      </c>
      <c r="W26" s="86" t="n">
        <f aca="false">$J$26*'WOT by Month'!W26*'WOT revenue'!W$7</f>
        <v>253275</v>
      </c>
      <c r="X26" s="86" t="n">
        <f aca="false">$J$26*'WOT by Month'!X26*'WOT revenue'!X$7</f>
        <v>261717.5</v>
      </c>
      <c r="Y26" s="86" t="n">
        <f aca="false">$J$26*'WOT by Month'!Y26*'WOT revenue'!Y$7</f>
        <v>253275</v>
      </c>
      <c r="Z26" s="86" t="n">
        <f aca="false">$J$26*'WOT by Month'!Z26*'WOT revenue'!Z$7</f>
        <v>261717.5</v>
      </c>
      <c r="AA26" s="86" t="n">
        <f aca="false">$J$26*'WOT by Month'!AA26*'WOT revenue'!AA$7</f>
        <v>261717.5</v>
      </c>
      <c r="AB26" s="86" t="n">
        <f aca="false">$J$26*'WOT by Month'!AB26*'WOT revenue'!AB$7</f>
        <v>236390</v>
      </c>
      <c r="AC26" s="86" t="n">
        <f aca="false">$J$26*'WOT by Month'!AC26*'WOT revenue'!AC$7</f>
        <v>261717.5</v>
      </c>
      <c r="AD26" s="86" t="n">
        <f aca="false">$J$26*'WOT by Month'!AD26*'WOT revenue'!AD$7</f>
        <v>253275</v>
      </c>
      <c r="AE26" s="86" t="n">
        <f aca="false">$J$26*'WOT by Month'!AE26*'WOT revenue'!AE$7</f>
        <v>261717.5</v>
      </c>
      <c r="AF26" s="86" t="n">
        <f aca="false">$J$26*'WOT by Month'!AF26*'WOT revenue'!AF$7</f>
        <v>253275</v>
      </c>
      <c r="AG26" s="86" t="n">
        <f aca="false">$J$26*'WOT by Month'!AG26*'WOT revenue'!AG$7</f>
        <v>261717.5</v>
      </c>
      <c r="AH26" s="86" t="n">
        <f aca="false">$J$26*'WOT by Month'!AH26*'WOT revenue'!AH$7</f>
        <v>261717.5</v>
      </c>
      <c r="AI26" s="86" t="n">
        <f aca="false">$J$26*'WOT by Month'!AI26*'WOT revenue'!AI$7</f>
        <v>253275</v>
      </c>
      <c r="AJ26" s="86" t="n">
        <f aca="false">$J$26*'WOT by Month'!AJ26*'WOT revenue'!AJ$7</f>
        <v>261717.5</v>
      </c>
      <c r="AK26" s="86" t="n">
        <f aca="false">$J$26*'WOT by Month'!AK26*'WOT revenue'!AK$7</f>
        <v>253275</v>
      </c>
      <c r="AL26" s="86" t="n">
        <f aca="false">$J$26*'WOT by Month'!AL26*'WOT revenue'!AL$7</f>
        <v>261717.5</v>
      </c>
      <c r="AM26" s="86" t="n">
        <f aca="false">$J$26*'WOT by Month'!AM26*'WOT revenue'!AM$7</f>
        <v>261717.5</v>
      </c>
      <c r="AN26" s="86" t="n">
        <f aca="false">$J$26*'WOT by Month'!AN26*'WOT revenue'!AN$7</f>
        <v>244832.5</v>
      </c>
      <c r="AO26" s="86" t="n">
        <f aca="false">$J$26*'WOT by Month'!AO26*'WOT revenue'!AO$7</f>
        <v>261717.5</v>
      </c>
      <c r="AP26" s="86" t="n">
        <f aca="false">$J$26*'WOT by Month'!AP26*'WOT revenue'!AP$7</f>
        <v>253275</v>
      </c>
      <c r="AQ26" s="86" t="n">
        <f aca="false">$J$26*'WOT by Month'!AQ26*'WOT revenue'!AQ$7</f>
        <v>261717.5</v>
      </c>
      <c r="AR26" s="86" t="n">
        <f aca="false">$J$26*'WOT by Month'!AR26*'WOT revenue'!AR$7</f>
        <v>253275</v>
      </c>
      <c r="AS26" s="86" t="n">
        <f aca="false">$J$26*'WOT by Month'!AS26*'WOT revenue'!AS$7</f>
        <v>261717.5</v>
      </c>
      <c r="AT26" s="86" t="n">
        <f aca="false">$J$26*'WOT by Month'!AT26*'WOT revenue'!AT$7</f>
        <v>261717.5</v>
      </c>
      <c r="AU26" s="86" t="n">
        <f aca="false">$J$26*'WOT by Month'!AU26*'WOT revenue'!AU$7</f>
        <v>253275</v>
      </c>
      <c r="AV26" s="86" t="n">
        <f aca="false">$J$26*'WOT by Month'!AV26*'WOT revenue'!AV$7</f>
        <v>261717.5</v>
      </c>
      <c r="AW26" s="86" t="n">
        <f aca="false">$J$26*'WOT by Month'!AW26*'WOT revenue'!AW$7</f>
        <v>253275</v>
      </c>
      <c r="AX26" s="86" t="n">
        <f aca="false">$J$26*'WOT by Month'!AX26*'WOT revenue'!AX$7</f>
        <v>261717.5</v>
      </c>
      <c r="AY26" s="86" t="n">
        <f aca="false">$J$26*'WOT by Month'!AY26*'WOT revenue'!AY$7</f>
        <v>261717.5</v>
      </c>
      <c r="AZ26" s="86" t="n">
        <f aca="false">$J$26*'WOT by Month'!AZ26*'WOT revenue'!AZ$7</f>
        <v>236390</v>
      </c>
      <c r="BA26" s="86" t="n">
        <f aca="false">$J$26*'WOT by Month'!BA26*'WOT revenue'!BA$7</f>
        <v>261717.5</v>
      </c>
      <c r="BB26" s="86" t="n">
        <f aca="false">$J$26*'WOT by Month'!BB26*'WOT revenue'!BB$7</f>
        <v>253275</v>
      </c>
      <c r="BC26" s="86" t="n">
        <f aca="false">$J$26*'WOT by Month'!BC26*'WOT revenue'!BC$7</f>
        <v>261717.5</v>
      </c>
      <c r="BD26" s="86" t="n">
        <f aca="false">$J$26*'WOT by Month'!BD26*'WOT revenue'!BD$7</f>
        <v>253275</v>
      </c>
      <c r="BE26" s="86" t="n">
        <f aca="false">$J$26*'WOT by Month'!BE26*'WOT revenue'!BE$7</f>
        <v>261717.5</v>
      </c>
      <c r="BF26" s="86" t="n">
        <f aca="false">$J$26*'WOT by Month'!BF26*'WOT revenue'!BF$7</f>
        <v>261717.5</v>
      </c>
      <c r="BG26" s="86" t="n">
        <f aca="false">$J$26*'WOT by Month'!BG26*'WOT revenue'!BG$7</f>
        <v>253275</v>
      </c>
      <c r="BH26" s="86" t="n">
        <f aca="false">$J$26*'WOT by Month'!BH26*'WOT revenue'!BH$7</f>
        <v>261717.5</v>
      </c>
      <c r="BI26" s="86" t="n">
        <f aca="false">$J$26*'WOT by Month'!BI26*'WOT revenue'!BI$7</f>
        <v>202620</v>
      </c>
      <c r="BJ26" s="86" t="n">
        <f aca="false">$J$26*'WOT by Month'!BJ26*'WOT revenue'!BJ$7</f>
        <v>209374</v>
      </c>
      <c r="BK26" s="86" t="n">
        <f aca="false">$J$26*'WOT by Month'!BK26*'WOT revenue'!BK$7</f>
        <v>209374</v>
      </c>
      <c r="BL26" s="86" t="n">
        <f aca="false">$J$26*'WOT by Month'!BL26*'WOT revenue'!BL$7</f>
        <v>189112</v>
      </c>
      <c r="BM26" s="86" t="n">
        <f aca="false">$J$26*'WOT by Month'!BM26*'WOT revenue'!BM$7</f>
        <v>209374</v>
      </c>
      <c r="BN26" s="86" t="n">
        <f aca="false">$J$26*'WOT by Month'!BN26*'WOT revenue'!BN$7</f>
        <v>202620</v>
      </c>
      <c r="BO26" s="86" t="n">
        <f aca="false">$J$26*'WOT by Month'!BO26*'WOT revenue'!BO$7</f>
        <v>209374</v>
      </c>
      <c r="BP26" s="86" t="n">
        <f aca="false">$J$26*'WOT by Month'!BP26*'WOT revenue'!BP$7</f>
        <v>202620</v>
      </c>
      <c r="BQ26" s="86" t="n">
        <f aca="false">$J$26*'WOT by Month'!BQ26*'WOT revenue'!BQ$7</f>
        <v>209374</v>
      </c>
      <c r="BR26" s="86" t="n">
        <f aca="false">$J$26*'WOT by Month'!BR26*'WOT revenue'!BR$7</f>
        <v>209374</v>
      </c>
      <c r="BS26" s="86" t="n">
        <f aca="false">$J$26*'WOT by Month'!BS26*'WOT revenue'!BS$7</f>
        <v>202620</v>
      </c>
      <c r="BT26" s="86" t="n">
        <f aca="false">$J$26*'WOT by Month'!BT26*'WOT revenue'!BT$7</f>
        <v>209374</v>
      </c>
      <c r="BU26" s="86" t="n">
        <f aca="false">$J$26*'WOT by Month'!BU26*'WOT revenue'!BU$7</f>
        <v>202620</v>
      </c>
      <c r="BV26" s="86" t="n">
        <f aca="false">$J$26*'WOT by Month'!BV26*'WOT revenue'!BV$7</f>
        <v>209374</v>
      </c>
      <c r="BW26" s="80"/>
      <c r="BX26" s="80"/>
      <c r="BY26" s="80"/>
      <c r="BZ26" s="80"/>
      <c r="CA26" s="80"/>
      <c r="CB26" s="80"/>
      <c r="CC26" s="80"/>
      <c r="CD26" s="80"/>
      <c r="CE26" s="80"/>
      <c r="CF26" s="80"/>
      <c r="CG26" s="80"/>
      <c r="CH26" s="80"/>
      <c r="CI26" s="80"/>
      <c r="CJ26" s="80"/>
      <c r="CK26" s="80"/>
      <c r="CL26" s="80"/>
      <c r="CM26" s="80"/>
      <c r="CN26" s="80"/>
      <c r="CO26" s="80"/>
      <c r="CP26" s="80"/>
      <c r="CQ26" s="80"/>
      <c r="CR26" s="80"/>
      <c r="CS26" s="80"/>
      <c r="CT26" s="80"/>
      <c r="CU26" s="80"/>
      <c r="CV26" s="80"/>
      <c r="CW26" s="80"/>
      <c r="CX26" s="80"/>
      <c r="CY26" s="80"/>
      <c r="CZ26" s="80"/>
      <c r="DA26" s="80"/>
      <c r="DB26" s="80"/>
      <c r="DC26" s="80"/>
    </row>
    <row r="27" customFormat="false" ht="12.75" hidden="false" customHeight="false" outlineLevel="0" collapsed="false">
      <c r="A27" s="0" t="n">
        <v>26884</v>
      </c>
      <c r="B27" s="0" t="s">
        <v>56</v>
      </c>
      <c r="C27" s="82" t="n">
        <v>40000</v>
      </c>
      <c r="D27" s="83" t="n">
        <v>36647</v>
      </c>
      <c r="E27" s="83" t="n">
        <v>38656</v>
      </c>
      <c r="F27" s="0" t="s">
        <v>47</v>
      </c>
      <c r="G27" s="84" t="n">
        <v>38291</v>
      </c>
      <c r="H27" s="82" t="n">
        <v>40000</v>
      </c>
      <c r="I27" s="82" t="n">
        <v>40000</v>
      </c>
      <c r="J27" s="85" t="n">
        <v>0.2025</v>
      </c>
      <c r="K27" s="62" t="n">
        <v>2956500</v>
      </c>
      <c r="L27" s="86" t="n">
        <f aca="false">$J$27*'WOT by Month'!L27*'WOT revenue'!L$7</f>
        <v>251100</v>
      </c>
      <c r="M27" s="86" t="n">
        <f aca="false">$J$27*'WOT by Month'!M27*'WOT revenue'!M$7</f>
        <v>243000</v>
      </c>
      <c r="N27" s="86" t="n">
        <f aca="false">$J$27*'WOT by Month'!N27*'WOT revenue'!N$7</f>
        <v>251100</v>
      </c>
      <c r="O27" s="86" t="n">
        <f aca="false">$J$27*'WOT by Month'!O27*'WOT revenue'!O$7</f>
        <v>251100</v>
      </c>
      <c r="P27" s="86" t="n">
        <f aca="false">$J$27*'WOT by Month'!P27*'WOT revenue'!P$7</f>
        <v>226800</v>
      </c>
      <c r="Q27" s="86" t="n">
        <f aca="false">$J$27*'WOT by Month'!Q27*'WOT revenue'!Q$7</f>
        <v>251100</v>
      </c>
      <c r="R27" s="86" t="n">
        <f aca="false">$J$27*'WOT by Month'!R27*'WOT revenue'!R$7</f>
        <v>243000</v>
      </c>
      <c r="S27" s="86" t="n">
        <f aca="false">$J$27*'WOT by Month'!S27*'WOT revenue'!S$7</f>
        <v>251100</v>
      </c>
      <c r="T27" s="86" t="n">
        <f aca="false">$J$27*'WOT by Month'!T27*'WOT revenue'!T$7</f>
        <v>243000</v>
      </c>
      <c r="U27" s="86" t="n">
        <f aca="false">$J$27*'WOT by Month'!U27*'WOT revenue'!U$7</f>
        <v>251100</v>
      </c>
      <c r="V27" s="86" t="n">
        <f aca="false">$J$27*'WOT by Month'!V27*'WOT revenue'!V$7</f>
        <v>251100</v>
      </c>
      <c r="W27" s="86" t="n">
        <f aca="false">$J$27*'WOT by Month'!W27*'WOT revenue'!W$7</f>
        <v>243000</v>
      </c>
      <c r="X27" s="86" t="n">
        <f aca="false">$J$27*'WOT by Month'!X27*'WOT revenue'!X$7</f>
        <v>251100</v>
      </c>
      <c r="Y27" s="86" t="n">
        <f aca="false">$J$27*'WOT by Month'!Y27*'WOT revenue'!Y$7</f>
        <v>243000</v>
      </c>
      <c r="Z27" s="86" t="n">
        <f aca="false">$J$27*'WOT by Month'!Z27*'WOT revenue'!Z$7</f>
        <v>251100</v>
      </c>
      <c r="AA27" s="86" t="n">
        <f aca="false">$J$27*'WOT by Month'!AA27*'WOT revenue'!AA$7</f>
        <v>251100</v>
      </c>
      <c r="AB27" s="86" t="n">
        <f aca="false">$J$27*'WOT by Month'!AB27*'WOT revenue'!AB$7</f>
        <v>226800</v>
      </c>
      <c r="AC27" s="86" t="n">
        <f aca="false">$J$27*'WOT by Month'!AC27*'WOT revenue'!AC$7</f>
        <v>251100</v>
      </c>
      <c r="AD27" s="86" t="n">
        <f aca="false">$J$27*'WOT by Month'!AD27*'WOT revenue'!AD$7</f>
        <v>243000</v>
      </c>
      <c r="AE27" s="86" t="n">
        <f aca="false">$J$27*'WOT by Month'!AE27*'WOT revenue'!AE$7</f>
        <v>251100</v>
      </c>
      <c r="AF27" s="86" t="n">
        <f aca="false">$J$27*'WOT by Month'!AF27*'WOT revenue'!AF$7</f>
        <v>243000</v>
      </c>
      <c r="AG27" s="86" t="n">
        <f aca="false">$J$27*'WOT by Month'!AG27*'WOT revenue'!AG$7</f>
        <v>251100</v>
      </c>
      <c r="AH27" s="86" t="n">
        <f aca="false">$J$27*'WOT by Month'!AH27*'WOT revenue'!AH$7</f>
        <v>251100</v>
      </c>
      <c r="AI27" s="86" t="n">
        <f aca="false">$J$27*'WOT by Month'!AI27*'WOT revenue'!AI$7</f>
        <v>243000</v>
      </c>
      <c r="AJ27" s="86" t="n">
        <f aca="false">$J$27*'WOT by Month'!AJ27*'WOT revenue'!AJ$7</f>
        <v>251100</v>
      </c>
      <c r="AK27" s="86" t="n">
        <f aca="false">$J$27*'WOT by Month'!AK27*'WOT revenue'!AK$7</f>
        <v>243000</v>
      </c>
      <c r="AL27" s="86" t="n">
        <f aca="false">$J$27*'WOT by Month'!AL27*'WOT revenue'!AL$7</f>
        <v>251100</v>
      </c>
      <c r="AM27" s="86" t="n">
        <f aca="false">$J$27*'WOT by Month'!AM27*'WOT revenue'!AM$7</f>
        <v>251100</v>
      </c>
      <c r="AN27" s="86" t="n">
        <f aca="false">$J$27*'WOT by Month'!AN27*'WOT revenue'!AN$7</f>
        <v>234900</v>
      </c>
      <c r="AO27" s="86" t="n">
        <f aca="false">$J$27*'WOT by Month'!AO27*'WOT revenue'!AO$7</f>
        <v>251100</v>
      </c>
      <c r="AP27" s="86" t="n">
        <f aca="false">$J$27*'WOT by Month'!AP27*'WOT revenue'!AP$7</f>
        <v>243000</v>
      </c>
      <c r="AQ27" s="86" t="n">
        <f aca="false">$J$27*'WOT by Month'!AQ27*'WOT revenue'!AQ$7</f>
        <v>251100</v>
      </c>
      <c r="AR27" s="86" t="n">
        <f aca="false">$J$27*'WOT by Month'!AR27*'WOT revenue'!AR$7</f>
        <v>243000</v>
      </c>
      <c r="AS27" s="86" t="n">
        <f aca="false">$J$27*'WOT by Month'!AS27*'WOT revenue'!AS$7</f>
        <v>251100</v>
      </c>
      <c r="AT27" s="86" t="n">
        <f aca="false">$J$27*'WOT by Month'!AT27*'WOT revenue'!AT$7</f>
        <v>251100</v>
      </c>
      <c r="AU27" s="86" t="n">
        <f aca="false">$J$27*'WOT by Month'!AU27*'WOT revenue'!AU$7</f>
        <v>243000</v>
      </c>
      <c r="AV27" s="86" t="n">
        <f aca="false">$J$27*'WOT by Month'!AV27*'WOT revenue'!AV$7</f>
        <v>251100</v>
      </c>
      <c r="AW27" s="86" t="n">
        <f aca="false">$J$27*'WOT by Month'!AW27*'WOT revenue'!AW$7</f>
        <v>243000</v>
      </c>
      <c r="AX27" s="86" t="n">
        <f aca="false">$J$27*'WOT by Month'!AX27*'WOT revenue'!AX$7</f>
        <v>251100</v>
      </c>
      <c r="AY27" s="86" t="n">
        <f aca="false">$J$27*'WOT by Month'!AY27*'WOT revenue'!AY$7</f>
        <v>251100</v>
      </c>
      <c r="AZ27" s="86" t="n">
        <f aca="false">$J$27*'WOT by Month'!AZ27*'WOT revenue'!AZ$7</f>
        <v>226800</v>
      </c>
      <c r="BA27" s="86" t="n">
        <f aca="false">$J$27*'WOT by Month'!BA27*'WOT revenue'!BA$7</f>
        <v>251100</v>
      </c>
      <c r="BB27" s="86" t="n">
        <f aca="false">$J$27*'WOT by Month'!BB27*'WOT revenue'!BB$7</f>
        <v>243000</v>
      </c>
      <c r="BC27" s="86" t="n">
        <f aca="false">$J$27*'WOT by Month'!BC27*'WOT revenue'!BC$7</f>
        <v>251100</v>
      </c>
      <c r="BD27" s="86" t="n">
        <f aca="false">$J$27*'WOT by Month'!BD27*'WOT revenue'!BD$7</f>
        <v>243000</v>
      </c>
      <c r="BE27" s="86" t="n">
        <f aca="false">$J$27*'WOT by Month'!BE27*'WOT revenue'!BE$7</f>
        <v>251100</v>
      </c>
      <c r="BF27" s="86" t="n">
        <f aca="false">$J$27*'WOT by Month'!BF27*'WOT revenue'!BF$7</f>
        <v>251100</v>
      </c>
      <c r="BG27" s="86" t="n">
        <f aca="false">$J$27*'WOT by Month'!BG27*'WOT revenue'!BG$7</f>
        <v>243000</v>
      </c>
      <c r="BH27" s="86" t="n">
        <f aca="false">$J$27*'WOT by Month'!BH27*'WOT revenue'!BH$7</f>
        <v>251100</v>
      </c>
      <c r="BI27" s="86" t="n">
        <f aca="false">$J$27*'WOT by Month'!BI27*'WOT revenue'!BI$7</f>
        <v>0</v>
      </c>
      <c r="BJ27" s="86" t="n">
        <f aca="false">$J$27*'WOT by Month'!BJ27*'WOT revenue'!BJ$7</f>
        <v>0</v>
      </c>
      <c r="BK27" s="86" t="n">
        <f aca="false">$J$27*'WOT by Month'!BK27*'WOT revenue'!BK$7</f>
        <v>0</v>
      </c>
      <c r="BL27" s="86" t="n">
        <f aca="false">$J$27*'WOT by Month'!BL27*'WOT revenue'!BL$7</f>
        <v>0</v>
      </c>
      <c r="BM27" s="86" t="n">
        <f aca="false">$J$27*'WOT by Month'!BM27*'WOT revenue'!BM$7</f>
        <v>0</v>
      </c>
      <c r="BN27" s="86" t="n">
        <f aca="false">$J$27*'WOT by Month'!BN27*'WOT revenue'!BN$7</f>
        <v>0</v>
      </c>
      <c r="BO27" s="86" t="n">
        <f aca="false">$J$27*'WOT by Month'!BO27*'WOT revenue'!BO$7</f>
        <v>0</v>
      </c>
      <c r="BP27" s="86" t="n">
        <f aca="false">$J$27*'WOT by Month'!BP27*'WOT revenue'!BP$7</f>
        <v>0</v>
      </c>
      <c r="BQ27" s="86" t="n">
        <f aca="false">$J$27*'WOT by Month'!BQ27*'WOT revenue'!BQ$7</f>
        <v>0</v>
      </c>
      <c r="BR27" s="86" t="n">
        <f aca="false">$J$27*'WOT by Month'!BR27*'WOT revenue'!BR$7</f>
        <v>0</v>
      </c>
      <c r="BS27" s="86" t="n">
        <f aca="false">$J$27*'WOT by Month'!BS27*'WOT revenue'!BS$7</f>
        <v>0</v>
      </c>
      <c r="BT27" s="86" t="n">
        <f aca="false">$J$27*'WOT by Month'!BT27*'WOT revenue'!BT$7</f>
        <v>0</v>
      </c>
      <c r="BU27" s="86" t="n">
        <f aca="false">$J$27*'WOT by Month'!BU27*'WOT revenue'!BU$7</f>
        <v>0</v>
      </c>
      <c r="BV27" s="86" t="n">
        <f aca="false">$J$27*'WOT by Month'!BV27*'WOT revenue'!BV$7</f>
        <v>0</v>
      </c>
      <c r="BW27" s="80"/>
      <c r="BX27" s="80"/>
      <c r="BY27" s="80"/>
      <c r="BZ27" s="80"/>
      <c r="CA27" s="80"/>
      <c r="CB27" s="80"/>
      <c r="CC27" s="80"/>
      <c r="CD27" s="80"/>
      <c r="CE27" s="80"/>
      <c r="CF27" s="80"/>
      <c r="CG27" s="80"/>
      <c r="CH27" s="80"/>
      <c r="CI27" s="80"/>
      <c r="CJ27" s="80"/>
      <c r="CK27" s="80"/>
      <c r="CL27" s="80"/>
      <c r="CM27" s="80"/>
      <c r="CN27" s="80"/>
      <c r="CO27" s="80"/>
      <c r="CP27" s="80"/>
      <c r="CQ27" s="80"/>
      <c r="CR27" s="80"/>
      <c r="CS27" s="80"/>
      <c r="CT27" s="80"/>
      <c r="CU27" s="80"/>
      <c r="CV27" s="80"/>
      <c r="CW27" s="80"/>
      <c r="CX27" s="80"/>
      <c r="CY27" s="80"/>
      <c r="CZ27" s="80"/>
      <c r="DA27" s="80"/>
      <c r="DB27" s="80"/>
      <c r="DC27" s="80"/>
    </row>
    <row r="28" customFormat="false" ht="12.75" hidden="false" customHeight="false" outlineLevel="0" collapsed="false">
      <c r="A28" s="0" t="n">
        <v>26813</v>
      </c>
      <c r="B28" s="0" t="s">
        <v>57</v>
      </c>
      <c r="C28" s="82" t="n">
        <v>3500</v>
      </c>
      <c r="D28" s="83" t="n">
        <v>36647</v>
      </c>
      <c r="E28" s="83" t="n">
        <v>39506</v>
      </c>
      <c r="F28" s="0" t="s">
        <v>49</v>
      </c>
      <c r="G28" s="100"/>
      <c r="H28" s="82" t="n">
        <v>3500</v>
      </c>
      <c r="I28" s="82" t="n">
        <v>3500</v>
      </c>
      <c r="J28" s="85" t="n">
        <v>0.1925</v>
      </c>
      <c r="K28" s="62" t="n">
        <v>245919</v>
      </c>
      <c r="L28" s="86" t="n">
        <f aca="false">$J$28*'WOT by Month'!L28*'WOT revenue'!L$7</f>
        <v>20886.25</v>
      </c>
      <c r="M28" s="86" t="n">
        <f aca="false">$J$28*'WOT by Month'!M28*'WOT revenue'!M$7</f>
        <v>20212.5</v>
      </c>
      <c r="N28" s="86" t="n">
        <f aca="false">$J$28*'WOT by Month'!N28*'WOT revenue'!N$7</f>
        <v>20886.25</v>
      </c>
      <c r="O28" s="86" t="n">
        <f aca="false">$J$28*'WOT by Month'!O28*'WOT revenue'!O$7</f>
        <v>20886.25</v>
      </c>
      <c r="P28" s="86" t="n">
        <f aca="false">$J$28*'WOT by Month'!P28*'WOT revenue'!P$7</f>
        <v>18865</v>
      </c>
      <c r="Q28" s="86" t="n">
        <f aca="false">$J$28*'WOT by Month'!Q28*'WOT revenue'!Q$7</f>
        <v>20886.25</v>
      </c>
      <c r="R28" s="86" t="n">
        <f aca="false">$J$28*'WOT by Month'!R28*'WOT revenue'!R$7</f>
        <v>20212.5</v>
      </c>
      <c r="S28" s="86" t="n">
        <f aca="false">$J$28*'WOT by Month'!S28*'WOT revenue'!S$7</f>
        <v>20886.25</v>
      </c>
      <c r="T28" s="86" t="n">
        <f aca="false">$J$28*'WOT by Month'!T28*'WOT revenue'!T$7</f>
        <v>20212.5</v>
      </c>
      <c r="U28" s="86" t="n">
        <f aca="false">$J$28*'WOT by Month'!U28*'WOT revenue'!U$7</f>
        <v>20886.25</v>
      </c>
      <c r="V28" s="86" t="n">
        <f aca="false">$J$28*'WOT by Month'!V28*'WOT revenue'!V$7</f>
        <v>20886.25</v>
      </c>
      <c r="W28" s="86" t="n">
        <f aca="false">$J$28*'WOT by Month'!W28*'WOT revenue'!W$7</f>
        <v>20212.5</v>
      </c>
      <c r="X28" s="86" t="n">
        <f aca="false">$J$28*'WOT by Month'!X28*'WOT revenue'!X$7</f>
        <v>20886.25</v>
      </c>
      <c r="Y28" s="86" t="n">
        <f aca="false">$J$28*'WOT by Month'!Y28*'WOT revenue'!Y$7</f>
        <v>20212.5</v>
      </c>
      <c r="Z28" s="86" t="n">
        <f aca="false">$J$28*'WOT by Month'!Z28*'WOT revenue'!Z$7</f>
        <v>20886.25</v>
      </c>
      <c r="AA28" s="86" t="n">
        <f aca="false">$J$28*'WOT by Month'!AA28*'WOT revenue'!AA$7</f>
        <v>20886.25</v>
      </c>
      <c r="AB28" s="86" t="n">
        <f aca="false">$J$28*'WOT by Month'!AB28*'WOT revenue'!AB$7</f>
        <v>18865</v>
      </c>
      <c r="AC28" s="86" t="n">
        <f aca="false">$J$28*'WOT by Month'!AC28*'WOT revenue'!AC$7</f>
        <v>20886.25</v>
      </c>
      <c r="AD28" s="86" t="n">
        <f aca="false">$J$28*'WOT by Month'!AD28*'WOT revenue'!AD$7</f>
        <v>20212.5</v>
      </c>
      <c r="AE28" s="86" t="n">
        <f aca="false">$J$28*'WOT by Month'!AE28*'WOT revenue'!AE$7</f>
        <v>20886.25</v>
      </c>
      <c r="AF28" s="86" t="n">
        <f aca="false">$J$28*'WOT by Month'!AF28*'WOT revenue'!AF$7</f>
        <v>20212.5</v>
      </c>
      <c r="AG28" s="86" t="n">
        <f aca="false">$J$28*'WOT by Month'!AG28*'WOT revenue'!AG$7</f>
        <v>20886.25</v>
      </c>
      <c r="AH28" s="86" t="n">
        <f aca="false">$J$28*'WOT by Month'!AH28*'WOT revenue'!AH$7</f>
        <v>20886.25</v>
      </c>
      <c r="AI28" s="86" t="n">
        <f aca="false">$J$28*'WOT by Month'!AI28*'WOT revenue'!AI$7</f>
        <v>20212.5</v>
      </c>
      <c r="AJ28" s="86" t="n">
        <f aca="false">$J$28*'WOT by Month'!AJ28*'WOT revenue'!AJ$7</f>
        <v>20886.25</v>
      </c>
      <c r="AK28" s="86" t="n">
        <f aca="false">$J$28*'WOT by Month'!AK28*'WOT revenue'!AK$7</f>
        <v>20212.5</v>
      </c>
      <c r="AL28" s="86" t="n">
        <f aca="false">$J$28*'WOT by Month'!AL28*'WOT revenue'!AL$7</f>
        <v>20886.25</v>
      </c>
      <c r="AM28" s="86" t="n">
        <f aca="false">$J$28*'WOT by Month'!AM28*'WOT revenue'!AM$7</f>
        <v>20886.25</v>
      </c>
      <c r="AN28" s="86" t="n">
        <f aca="false">$J$28*'WOT by Month'!AN28*'WOT revenue'!AN$7</f>
        <v>19538.75</v>
      </c>
      <c r="AO28" s="86" t="n">
        <f aca="false">$J$28*'WOT by Month'!AO28*'WOT revenue'!AO$7</f>
        <v>20886.25</v>
      </c>
      <c r="AP28" s="86" t="n">
        <f aca="false">$J$28*'WOT by Month'!AP28*'WOT revenue'!AP$7</f>
        <v>20212.5</v>
      </c>
      <c r="AQ28" s="86" t="n">
        <f aca="false">$J$28*'WOT by Month'!AQ28*'WOT revenue'!AQ$7</f>
        <v>20886.25</v>
      </c>
      <c r="AR28" s="86" t="n">
        <f aca="false">$J$28*'WOT by Month'!AR28*'WOT revenue'!AR$7</f>
        <v>20212.5</v>
      </c>
      <c r="AS28" s="86" t="n">
        <f aca="false">$J$28*'WOT by Month'!AS28*'WOT revenue'!AS$7</f>
        <v>20886.25</v>
      </c>
      <c r="AT28" s="86" t="n">
        <f aca="false">$J$28*'WOT by Month'!AT28*'WOT revenue'!AT$7</f>
        <v>20886.25</v>
      </c>
      <c r="AU28" s="86" t="n">
        <f aca="false">$J$28*'WOT by Month'!AU28*'WOT revenue'!AU$7</f>
        <v>20212.5</v>
      </c>
      <c r="AV28" s="86" t="n">
        <f aca="false">$J$28*'WOT by Month'!AV28*'WOT revenue'!AV$7</f>
        <v>20886.25</v>
      </c>
      <c r="AW28" s="86" t="n">
        <f aca="false">$J$28*'WOT by Month'!AW28*'WOT revenue'!AW$7</f>
        <v>20212.5</v>
      </c>
      <c r="AX28" s="86" t="n">
        <f aca="false">$J$28*'WOT by Month'!AX28*'WOT revenue'!AX$7</f>
        <v>20886.25</v>
      </c>
      <c r="AY28" s="86" t="n">
        <f aca="false">$J$28*'WOT by Month'!AY28*'WOT revenue'!AY$7</f>
        <v>20886.25</v>
      </c>
      <c r="AZ28" s="86" t="n">
        <f aca="false">$J$28*'WOT by Month'!AZ28*'WOT revenue'!AZ$7</f>
        <v>18865</v>
      </c>
      <c r="BA28" s="86" t="n">
        <f aca="false">$J$28*'WOT by Month'!BA28*'WOT revenue'!BA$7</f>
        <v>20886.25</v>
      </c>
      <c r="BB28" s="86" t="n">
        <f aca="false">$J$28*'WOT by Month'!BB28*'WOT revenue'!BB$7</f>
        <v>20212.5</v>
      </c>
      <c r="BC28" s="86" t="n">
        <f aca="false">$J$28*'WOT by Month'!BC28*'WOT revenue'!BC$7</f>
        <v>20886.25</v>
      </c>
      <c r="BD28" s="86" t="n">
        <f aca="false">$J$28*'WOT by Month'!BD28*'WOT revenue'!BD$7</f>
        <v>20212.5</v>
      </c>
      <c r="BE28" s="86" t="n">
        <f aca="false">$J$28*'WOT by Month'!BE28*'WOT revenue'!BE$7</f>
        <v>20886.25</v>
      </c>
      <c r="BF28" s="86" t="n">
        <f aca="false">$J$28*'WOT by Month'!BF28*'WOT revenue'!BF$7</f>
        <v>20886.25</v>
      </c>
      <c r="BG28" s="86" t="n">
        <f aca="false">$J$28*'WOT by Month'!BG28*'WOT revenue'!BG$7</f>
        <v>20212.5</v>
      </c>
      <c r="BH28" s="86" t="n">
        <f aca="false">$J$28*'WOT by Month'!BH28*'WOT revenue'!BH$7</f>
        <v>20886.25</v>
      </c>
      <c r="BI28" s="86" t="n">
        <f aca="false">$J$28*'WOT by Month'!BI28*'WOT revenue'!BI$7</f>
        <v>20212.5</v>
      </c>
      <c r="BJ28" s="86" t="n">
        <f aca="false">$J$28*'WOT by Month'!BJ28*'WOT revenue'!BJ$7</f>
        <v>20886.25</v>
      </c>
      <c r="BK28" s="86" t="n">
        <f aca="false">$J$28*'WOT by Month'!BK28*'WOT revenue'!BK$7</f>
        <v>20886.25</v>
      </c>
      <c r="BL28" s="86" t="n">
        <f aca="false">$J$28*'WOT by Month'!BL28*'WOT revenue'!BL$7</f>
        <v>18865</v>
      </c>
      <c r="BM28" s="86" t="n">
        <f aca="false">$J$28*'WOT by Month'!BM28*'WOT revenue'!BM$7</f>
        <v>20886.25</v>
      </c>
      <c r="BN28" s="86" t="n">
        <f aca="false">$J$28*'WOT by Month'!BN28*'WOT revenue'!BN$7</f>
        <v>20212.5</v>
      </c>
      <c r="BO28" s="86" t="n">
        <f aca="false">$J$28*'WOT by Month'!BO28*'WOT revenue'!BO$7</f>
        <v>20886.25</v>
      </c>
      <c r="BP28" s="86" t="n">
        <f aca="false">$J$28*'WOT by Month'!BP28*'WOT revenue'!BP$7</f>
        <v>20212.5</v>
      </c>
      <c r="BQ28" s="86" t="n">
        <f aca="false">$J$28*'WOT by Month'!BQ28*'WOT revenue'!BQ$7</f>
        <v>20886.25</v>
      </c>
      <c r="BR28" s="86" t="n">
        <f aca="false">$J$28*'WOT by Month'!BR28*'WOT revenue'!BR$7</f>
        <v>20886.25</v>
      </c>
      <c r="BS28" s="86" t="n">
        <f aca="false">$J$28*'WOT by Month'!BS28*'WOT revenue'!BS$7</f>
        <v>20212.5</v>
      </c>
      <c r="BT28" s="86" t="n">
        <f aca="false">$J$28*'WOT by Month'!BT28*'WOT revenue'!BT$7</f>
        <v>20886.25</v>
      </c>
      <c r="BU28" s="86" t="n">
        <f aca="false">$J$28*'WOT by Month'!BU28*'WOT revenue'!BU$7</f>
        <v>20212.5</v>
      </c>
      <c r="BV28" s="86" t="n">
        <f aca="false">$J$28*'WOT by Month'!BV28*'WOT revenue'!BV$7</f>
        <v>20886.25</v>
      </c>
      <c r="BW28" s="80"/>
      <c r="BX28" s="80"/>
      <c r="BY28" s="80"/>
      <c r="BZ28" s="80"/>
      <c r="CA28" s="80"/>
      <c r="CB28" s="80"/>
      <c r="CC28" s="80"/>
      <c r="CD28" s="80"/>
      <c r="CE28" s="80"/>
      <c r="CF28" s="80"/>
      <c r="CG28" s="80"/>
      <c r="CH28" s="80"/>
      <c r="CI28" s="80"/>
      <c r="CJ28" s="80"/>
      <c r="CK28" s="80"/>
      <c r="CL28" s="80"/>
      <c r="CM28" s="80"/>
      <c r="CN28" s="80"/>
      <c r="CO28" s="80"/>
      <c r="CP28" s="80"/>
      <c r="CQ28" s="80"/>
      <c r="CR28" s="80"/>
      <c r="CS28" s="80"/>
      <c r="CT28" s="80"/>
      <c r="CU28" s="80"/>
      <c r="CV28" s="80"/>
      <c r="CW28" s="80"/>
      <c r="CX28" s="80"/>
      <c r="CY28" s="80"/>
      <c r="CZ28" s="80"/>
      <c r="DA28" s="80"/>
      <c r="DB28" s="80"/>
      <c r="DC28" s="80"/>
    </row>
    <row r="29" customFormat="false" ht="12.75" hidden="false" customHeight="false" outlineLevel="0" collapsed="false">
      <c r="A29" s="0" t="n">
        <v>27340</v>
      </c>
      <c r="B29" s="0" t="s">
        <v>58</v>
      </c>
      <c r="C29" s="82" t="n">
        <v>20000</v>
      </c>
      <c r="D29" s="83" t="n">
        <v>36923</v>
      </c>
      <c r="E29" s="83" t="n">
        <v>37287</v>
      </c>
      <c r="F29" s="0" t="s">
        <v>47</v>
      </c>
      <c r="G29" s="84" t="n">
        <v>37103</v>
      </c>
      <c r="H29" s="82" t="n">
        <v>20000</v>
      </c>
      <c r="I29" s="82" t="n">
        <v>20000</v>
      </c>
      <c r="J29" s="85" t="n">
        <v>0.3798</v>
      </c>
      <c r="K29" s="62" t="n">
        <v>2772540</v>
      </c>
      <c r="L29" s="86" t="n">
        <f aca="false">$J$29*'WOT by Month'!L29*'WOT revenue'!L$7</f>
        <v>235476</v>
      </c>
      <c r="M29" s="86" t="n">
        <f aca="false">$J$29*'WOT by Month'!M29*'WOT revenue'!M$7</f>
        <v>227880</v>
      </c>
      <c r="N29" s="86" t="n">
        <f aca="false">$J$29*'WOT by Month'!N29*'WOT revenue'!N$7</f>
        <v>235476</v>
      </c>
      <c r="O29" s="86" t="n">
        <f aca="false">$J$29*'WOT by Month'!O29*'WOT revenue'!O$7</f>
        <v>235476</v>
      </c>
      <c r="P29" s="86" t="n">
        <f aca="false">$J$29*'WOT by Month'!P29*'WOT revenue'!P$7</f>
        <v>212688</v>
      </c>
      <c r="Q29" s="86" t="n">
        <f aca="false">$J$29*'WOT by Month'!Q29*'WOT revenue'!Q$7</f>
        <v>235476</v>
      </c>
      <c r="R29" s="86" t="n">
        <f aca="false">$J$29*'WOT by Month'!R29*'WOT revenue'!R$7</f>
        <v>227880</v>
      </c>
      <c r="S29" s="86" t="n">
        <f aca="false">$J$29*'WOT by Month'!S29*'WOT revenue'!S$7</f>
        <v>235476</v>
      </c>
      <c r="T29" s="86" t="n">
        <f aca="false">$J$29*'WOT by Month'!T29*'WOT revenue'!T$7</f>
        <v>227880</v>
      </c>
      <c r="U29" s="86" t="n">
        <f aca="false">$J$29*'WOT by Month'!U29*'WOT revenue'!U$7</f>
        <v>235476</v>
      </c>
      <c r="V29" s="86" t="n">
        <f aca="false">$J$29*'WOT by Month'!V29*'WOT revenue'!V$7</f>
        <v>235476</v>
      </c>
      <c r="W29" s="86" t="n">
        <f aca="false">$J$29*'WOT by Month'!W29*'WOT revenue'!W$7</f>
        <v>227880</v>
      </c>
      <c r="X29" s="86" t="n">
        <f aca="false">$J$29*'WOT by Month'!X29*'WOT revenue'!X$7</f>
        <v>235476</v>
      </c>
      <c r="Y29" s="86" t="n">
        <f aca="false">$J$29*'WOT by Month'!Y29*'WOT revenue'!Y$7</f>
        <v>227880</v>
      </c>
      <c r="Z29" s="86" t="n">
        <f aca="false">$J$29*'WOT by Month'!Z29*'WOT revenue'!Z$7</f>
        <v>235476</v>
      </c>
      <c r="AA29" s="86" t="n">
        <f aca="false">$J$29*'WOT by Month'!AA29*'WOT revenue'!AA$7</f>
        <v>235476</v>
      </c>
      <c r="AB29" s="86" t="n">
        <f aca="false">$J$29*'WOT by Month'!AB29*'WOT revenue'!AB$7</f>
        <v>212688</v>
      </c>
      <c r="AC29" s="86" t="n">
        <f aca="false">$J$29*'WOT by Month'!AC29*'WOT revenue'!AC$7</f>
        <v>235476</v>
      </c>
      <c r="AD29" s="86" t="n">
        <f aca="false">$J$29*'WOT by Month'!AD29*'WOT revenue'!AD$7</f>
        <v>227880</v>
      </c>
      <c r="AE29" s="86" t="n">
        <f aca="false">$J$29*'WOT by Month'!AE29*'WOT revenue'!AE$7</f>
        <v>235476</v>
      </c>
      <c r="AF29" s="86" t="n">
        <f aca="false">$J$29*'WOT by Month'!AF29*'WOT revenue'!AF$7</f>
        <v>227880</v>
      </c>
      <c r="AG29" s="86" t="n">
        <f aca="false">$J$29*'WOT by Month'!AG29*'WOT revenue'!AG$7</f>
        <v>235476</v>
      </c>
      <c r="AH29" s="86" t="n">
        <f aca="false">$J$29*'WOT by Month'!AH29*'WOT revenue'!AH$7</f>
        <v>235476</v>
      </c>
      <c r="AI29" s="86" t="n">
        <f aca="false">$J$29*'WOT by Month'!AI29*'WOT revenue'!AI$7</f>
        <v>227880</v>
      </c>
      <c r="AJ29" s="86" t="n">
        <f aca="false">$J$29*'WOT by Month'!AJ29*'WOT revenue'!AJ$7</f>
        <v>235476</v>
      </c>
      <c r="AK29" s="86" t="n">
        <f aca="false">$J$29*'WOT by Month'!AK29*'WOT revenue'!AK$7</f>
        <v>227880</v>
      </c>
      <c r="AL29" s="86" t="n">
        <f aca="false">$J$29*'WOT by Month'!AL29*'WOT revenue'!AL$7</f>
        <v>235476</v>
      </c>
      <c r="AM29" s="86" t="n">
        <f aca="false">$J$29*'WOT by Month'!AM29*'WOT revenue'!AM$7</f>
        <v>235476</v>
      </c>
      <c r="AN29" s="86" t="n">
        <f aca="false">$J$29*'WOT by Month'!AN29*'WOT revenue'!AN$7</f>
        <v>220284</v>
      </c>
      <c r="AO29" s="86" t="n">
        <f aca="false">$J$29*'WOT by Month'!AO29*'WOT revenue'!AO$7</f>
        <v>235476</v>
      </c>
      <c r="AP29" s="86" t="n">
        <f aca="false">$J$29*'WOT by Month'!AP29*'WOT revenue'!AP$7</f>
        <v>227880</v>
      </c>
      <c r="AQ29" s="86" t="n">
        <f aca="false">$J$29*'WOT by Month'!AQ29*'WOT revenue'!AQ$7</f>
        <v>235476</v>
      </c>
      <c r="AR29" s="86" t="n">
        <f aca="false">$J$29*'WOT by Month'!AR29*'WOT revenue'!AR$7</f>
        <v>227880</v>
      </c>
      <c r="AS29" s="86" t="n">
        <f aca="false">$J$29*'WOT by Month'!AS29*'WOT revenue'!AS$7</f>
        <v>235476</v>
      </c>
      <c r="AT29" s="86" t="n">
        <f aca="false">$J$29*'WOT by Month'!AT29*'WOT revenue'!AT$7</f>
        <v>235476</v>
      </c>
      <c r="AU29" s="86" t="n">
        <f aca="false">$J$29*'WOT by Month'!AU29*'WOT revenue'!AU$7</f>
        <v>227880</v>
      </c>
      <c r="AV29" s="86" t="n">
        <f aca="false">$J$29*'WOT by Month'!AV29*'WOT revenue'!AV$7</f>
        <v>235476</v>
      </c>
      <c r="AW29" s="86" t="n">
        <f aca="false">$J$29*'WOT by Month'!AW29*'WOT revenue'!AW$7</f>
        <v>227880</v>
      </c>
      <c r="AX29" s="86" t="n">
        <f aca="false">$J$29*'WOT by Month'!AX29*'WOT revenue'!AX$7</f>
        <v>235476</v>
      </c>
      <c r="AY29" s="86" t="n">
        <f aca="false">$J$29*'WOT by Month'!AY29*'WOT revenue'!AY$7</f>
        <v>235476</v>
      </c>
      <c r="AZ29" s="86" t="n">
        <f aca="false">$J$29*'WOT by Month'!AZ29*'WOT revenue'!AZ$7</f>
        <v>212688</v>
      </c>
      <c r="BA29" s="86" t="n">
        <f aca="false">$J$29*'WOT by Month'!BA29*'WOT revenue'!BA$7</f>
        <v>235476</v>
      </c>
      <c r="BB29" s="86" t="n">
        <f aca="false">$J$29*'WOT by Month'!BB29*'WOT revenue'!BB$7</f>
        <v>227880</v>
      </c>
      <c r="BC29" s="86" t="n">
        <f aca="false">$J$29*'WOT by Month'!BC29*'WOT revenue'!BC$7</f>
        <v>235476</v>
      </c>
      <c r="BD29" s="86" t="n">
        <f aca="false">$J$29*'WOT by Month'!BD29*'WOT revenue'!BD$7</f>
        <v>227880</v>
      </c>
      <c r="BE29" s="86" t="n">
        <f aca="false">$J$29*'WOT by Month'!BE29*'WOT revenue'!BE$7</f>
        <v>235476</v>
      </c>
      <c r="BF29" s="86" t="n">
        <f aca="false">$J$29*'WOT by Month'!BF29*'WOT revenue'!BF$7</f>
        <v>235476</v>
      </c>
      <c r="BG29" s="86" t="n">
        <f aca="false">$J$29*'WOT by Month'!BG29*'WOT revenue'!BG$7</f>
        <v>227880</v>
      </c>
      <c r="BH29" s="86" t="n">
        <f aca="false">$J$29*'WOT by Month'!BH29*'WOT revenue'!BH$7</f>
        <v>235476</v>
      </c>
      <c r="BI29" s="86" t="n">
        <f aca="false">$J$29*'WOT by Month'!BI29*'WOT revenue'!BI$7</f>
        <v>0</v>
      </c>
      <c r="BJ29" s="86" t="n">
        <f aca="false">$J$29*'WOT by Month'!BJ29*'WOT revenue'!BJ$7</f>
        <v>0</v>
      </c>
      <c r="BK29" s="86" t="n">
        <f aca="false">$J$29*'WOT by Month'!BK29*'WOT revenue'!BK$7</f>
        <v>0</v>
      </c>
      <c r="BL29" s="86" t="n">
        <f aca="false">$J$29*'WOT by Month'!BL29*'WOT revenue'!BL$7</f>
        <v>0</v>
      </c>
      <c r="BM29" s="86" t="n">
        <f aca="false">$J$29*'WOT by Month'!BM29*'WOT revenue'!BM$7</f>
        <v>0</v>
      </c>
      <c r="BN29" s="86" t="n">
        <f aca="false">$J$29*'WOT by Month'!BN29*'WOT revenue'!BN$7</f>
        <v>0</v>
      </c>
      <c r="BO29" s="86" t="n">
        <f aca="false">$J$29*'WOT by Month'!BO29*'WOT revenue'!BO$7</f>
        <v>0</v>
      </c>
      <c r="BP29" s="86" t="n">
        <f aca="false">$J$29*'WOT by Month'!BP29*'WOT revenue'!BP$7</f>
        <v>0</v>
      </c>
      <c r="BQ29" s="86" t="n">
        <f aca="false">$J$29*'WOT by Month'!BQ29*'WOT revenue'!BQ$7</f>
        <v>0</v>
      </c>
      <c r="BR29" s="86" t="n">
        <f aca="false">$J$29*'WOT by Month'!BR29*'WOT revenue'!BR$7</f>
        <v>0</v>
      </c>
      <c r="BS29" s="86" t="n">
        <f aca="false">$J$29*'WOT by Month'!BS29*'WOT revenue'!BS$7</f>
        <v>0</v>
      </c>
      <c r="BT29" s="86" t="n">
        <f aca="false">$J$29*'WOT by Month'!BT29*'WOT revenue'!BT$7</f>
        <v>0</v>
      </c>
      <c r="BU29" s="86" t="n">
        <f aca="false">$J$29*'WOT by Month'!BU29*'WOT revenue'!BU$7</f>
        <v>0</v>
      </c>
      <c r="BV29" s="86" t="n">
        <f aca="false">$J$29*'WOT by Month'!BV29*'WOT revenue'!BV$7</f>
        <v>0</v>
      </c>
      <c r="BW29" s="80"/>
      <c r="BX29" s="80"/>
      <c r="BY29" s="80"/>
      <c r="BZ29" s="80"/>
      <c r="CA29" s="80"/>
      <c r="CB29" s="80"/>
      <c r="CC29" s="80"/>
      <c r="CD29" s="80"/>
      <c r="CE29" s="80"/>
      <c r="CF29" s="80"/>
      <c r="CG29" s="80"/>
      <c r="CH29" s="80"/>
      <c r="CI29" s="80"/>
      <c r="CJ29" s="80"/>
      <c r="CK29" s="80"/>
      <c r="CL29" s="80"/>
      <c r="CM29" s="80"/>
      <c r="CN29" s="80"/>
      <c r="CO29" s="80"/>
      <c r="CP29" s="80"/>
      <c r="CQ29" s="80"/>
      <c r="CR29" s="80"/>
      <c r="CS29" s="80"/>
      <c r="CT29" s="80"/>
      <c r="CU29" s="80"/>
      <c r="CV29" s="80"/>
      <c r="CW29" s="80"/>
      <c r="CX29" s="80"/>
      <c r="CY29" s="80"/>
      <c r="CZ29" s="80"/>
      <c r="DA29" s="80"/>
      <c r="DB29" s="80"/>
      <c r="DC29" s="80"/>
    </row>
    <row r="30" customFormat="false" ht="12.75" hidden="false" customHeight="false" outlineLevel="0" collapsed="false">
      <c r="A30" s="0" t="n">
        <v>21165</v>
      </c>
      <c r="B30" s="0" t="s">
        <v>59</v>
      </c>
      <c r="C30" s="82" t="n">
        <v>150000</v>
      </c>
      <c r="D30" s="83" t="n">
        <v>33679</v>
      </c>
      <c r="E30" s="83" t="n">
        <v>39172</v>
      </c>
      <c r="F30" s="0" t="s">
        <v>47</v>
      </c>
      <c r="G30" s="84" t="n">
        <v>38807</v>
      </c>
      <c r="H30" s="82" t="n">
        <v>150000</v>
      </c>
      <c r="I30" s="82" t="n">
        <v>150000</v>
      </c>
      <c r="J30" s="85" t="n">
        <v>0.3391</v>
      </c>
      <c r="K30" s="62" t="n">
        <v>18565725</v>
      </c>
      <c r="L30" s="86" t="n">
        <f aca="false">$J$30*'WOT by Month'!L30*'WOT revenue'!L$7</f>
        <v>1576815</v>
      </c>
      <c r="M30" s="86" t="n">
        <f aca="false">$J$30*'WOT by Month'!M30*'WOT revenue'!M$7</f>
        <v>1525950</v>
      </c>
      <c r="N30" s="86" t="n">
        <f aca="false">$J$30*'WOT by Month'!N30*'WOT revenue'!N$7</f>
        <v>1576815</v>
      </c>
      <c r="O30" s="86" t="n">
        <f aca="false">$J$30*'WOT by Month'!O30*'WOT revenue'!O$7</f>
        <v>1576815</v>
      </c>
      <c r="P30" s="86" t="n">
        <f aca="false">$J$30*'WOT by Month'!P30*'WOT revenue'!P$7</f>
        <v>1424220</v>
      </c>
      <c r="Q30" s="86" t="n">
        <f aca="false">$J$30*'WOT by Month'!Q30*'WOT revenue'!Q$7</f>
        <v>1576815</v>
      </c>
      <c r="R30" s="86" t="n">
        <f aca="false">$J$30*'WOT by Month'!R30*'WOT revenue'!R$7</f>
        <v>1525950</v>
      </c>
      <c r="S30" s="86" t="n">
        <f aca="false">$J$30*'WOT by Month'!S30*'WOT revenue'!S$7</f>
        <v>1576815</v>
      </c>
      <c r="T30" s="86" t="n">
        <f aca="false">$J$30*'WOT by Month'!T30*'WOT revenue'!T$7</f>
        <v>1525950</v>
      </c>
      <c r="U30" s="86" t="n">
        <f aca="false">$J$30*'WOT by Month'!U30*'WOT revenue'!U$7</f>
        <v>1576815</v>
      </c>
      <c r="V30" s="86" t="n">
        <f aca="false">$J$30*'WOT by Month'!V30*'WOT revenue'!V$7</f>
        <v>1576815</v>
      </c>
      <c r="W30" s="86" t="n">
        <f aca="false">$J$30*'WOT by Month'!W30*'WOT revenue'!W$7</f>
        <v>1525950</v>
      </c>
      <c r="X30" s="86" t="n">
        <f aca="false">$J$30*'WOT by Month'!X30*'WOT revenue'!X$7</f>
        <v>1576815</v>
      </c>
      <c r="Y30" s="86" t="n">
        <f aca="false">$J$30*'WOT by Month'!Y30*'WOT revenue'!Y$7</f>
        <v>1525950</v>
      </c>
      <c r="Z30" s="86" t="n">
        <f aca="false">$J$30*'WOT by Month'!Z30*'WOT revenue'!Z$7</f>
        <v>1576815</v>
      </c>
      <c r="AA30" s="86" t="n">
        <f aca="false">$J$30*'WOT by Month'!AA30*'WOT revenue'!AA$7</f>
        <v>1576815</v>
      </c>
      <c r="AB30" s="86" t="n">
        <f aca="false">$J$30*'WOT by Month'!AB30*'WOT revenue'!AB$7</f>
        <v>1424220</v>
      </c>
      <c r="AC30" s="86" t="n">
        <f aca="false">$J$30*'WOT by Month'!AC30*'WOT revenue'!AC$7</f>
        <v>1576815</v>
      </c>
      <c r="AD30" s="86" t="n">
        <f aca="false">$J$30*'WOT by Month'!AD30*'WOT revenue'!AD$7</f>
        <v>1525950</v>
      </c>
      <c r="AE30" s="86" t="n">
        <f aca="false">$J$30*'WOT by Month'!AE30*'WOT revenue'!AE$7</f>
        <v>1576815</v>
      </c>
      <c r="AF30" s="86" t="n">
        <f aca="false">$J$30*'WOT by Month'!AF30*'WOT revenue'!AF$7</f>
        <v>1525950</v>
      </c>
      <c r="AG30" s="86" t="n">
        <f aca="false">$J$30*'WOT by Month'!AG30*'WOT revenue'!AG$7</f>
        <v>1576815</v>
      </c>
      <c r="AH30" s="86" t="n">
        <f aca="false">$J$30*'WOT by Month'!AH30*'WOT revenue'!AH$7</f>
        <v>1576815</v>
      </c>
      <c r="AI30" s="86" t="n">
        <f aca="false">$J$30*'WOT by Month'!AI30*'WOT revenue'!AI$7</f>
        <v>1525950</v>
      </c>
      <c r="AJ30" s="86" t="n">
        <f aca="false">$J$30*'WOT by Month'!AJ30*'WOT revenue'!AJ$7</f>
        <v>1576815</v>
      </c>
      <c r="AK30" s="86" t="n">
        <f aca="false">$J$30*'WOT by Month'!AK30*'WOT revenue'!AK$7</f>
        <v>1525950</v>
      </c>
      <c r="AL30" s="86" t="n">
        <f aca="false">$J$30*'WOT by Month'!AL30*'WOT revenue'!AL$7</f>
        <v>1576815</v>
      </c>
      <c r="AM30" s="86" t="n">
        <f aca="false">$J$30*'WOT by Month'!AM30*'WOT revenue'!AM$7</f>
        <v>1576815</v>
      </c>
      <c r="AN30" s="86" t="n">
        <f aca="false">$J$30*'WOT by Month'!AN30*'WOT revenue'!AN$7</f>
        <v>1475085</v>
      </c>
      <c r="AO30" s="86" t="n">
        <f aca="false">$J$30*'WOT by Month'!AO30*'WOT revenue'!AO$7</f>
        <v>1576815</v>
      </c>
      <c r="AP30" s="86" t="n">
        <f aca="false">$J$30*'WOT by Month'!AP30*'WOT revenue'!AP$7</f>
        <v>1525950</v>
      </c>
      <c r="AQ30" s="86" t="n">
        <f aca="false">$J$30*'WOT by Month'!AQ30*'WOT revenue'!AQ$7</f>
        <v>1576815</v>
      </c>
      <c r="AR30" s="86" t="n">
        <f aca="false">$J$30*'WOT by Month'!AR30*'WOT revenue'!AR$7</f>
        <v>1525950</v>
      </c>
      <c r="AS30" s="86" t="n">
        <f aca="false">$J$30*'WOT by Month'!AS30*'WOT revenue'!AS$7</f>
        <v>1576815</v>
      </c>
      <c r="AT30" s="86" t="n">
        <f aca="false">$J$30*'WOT by Month'!AT30*'WOT revenue'!AT$7</f>
        <v>1576815</v>
      </c>
      <c r="AU30" s="86" t="n">
        <f aca="false">$J$30*'WOT by Month'!AU30*'WOT revenue'!AU$7</f>
        <v>1525950</v>
      </c>
      <c r="AV30" s="86" t="n">
        <f aca="false">$J$30*'WOT by Month'!AV30*'WOT revenue'!AV$7</f>
        <v>1576815</v>
      </c>
      <c r="AW30" s="86" t="n">
        <f aca="false">$J$30*'WOT by Month'!AW30*'WOT revenue'!AW$7</f>
        <v>1525950</v>
      </c>
      <c r="AX30" s="86" t="n">
        <f aca="false">$J$30*'WOT by Month'!AX30*'WOT revenue'!AX$7</f>
        <v>1576815</v>
      </c>
      <c r="AY30" s="86" t="n">
        <f aca="false">$J$30*'WOT by Month'!AY30*'WOT revenue'!AY$7</f>
        <v>1576815</v>
      </c>
      <c r="AZ30" s="86" t="n">
        <f aca="false">$J$30*'WOT by Month'!AZ30*'WOT revenue'!AZ$7</f>
        <v>1424220</v>
      </c>
      <c r="BA30" s="86" t="n">
        <f aca="false">$J$30*'WOT by Month'!BA30*'WOT revenue'!BA$7</f>
        <v>1576815</v>
      </c>
      <c r="BB30" s="86" t="n">
        <f aca="false">$J$30*'WOT by Month'!BB30*'WOT revenue'!BB$7</f>
        <v>1525950</v>
      </c>
      <c r="BC30" s="86" t="n">
        <f aca="false">$J$30*'WOT by Month'!BC30*'WOT revenue'!BC$7</f>
        <v>1576815</v>
      </c>
      <c r="BD30" s="86" t="n">
        <f aca="false">$J$30*'WOT by Month'!BD30*'WOT revenue'!BD$7</f>
        <v>1525950</v>
      </c>
      <c r="BE30" s="86" t="n">
        <f aca="false">$J$30*'WOT by Month'!BE30*'WOT revenue'!BE$7</f>
        <v>1576815</v>
      </c>
      <c r="BF30" s="86" t="n">
        <f aca="false">$J$30*'WOT by Month'!BF30*'WOT revenue'!BF$7</f>
        <v>1576815</v>
      </c>
      <c r="BG30" s="86" t="n">
        <f aca="false">$J$30*'WOT by Month'!BG30*'WOT revenue'!BG$7</f>
        <v>1525950</v>
      </c>
      <c r="BH30" s="86" t="n">
        <f aca="false">$J$30*'WOT by Month'!BH30*'WOT revenue'!BH$7</f>
        <v>1576815</v>
      </c>
      <c r="BI30" s="86" t="n">
        <f aca="false">$J$30*'WOT by Month'!BI30*'WOT revenue'!BI$7</f>
        <v>406920</v>
      </c>
      <c r="BJ30" s="86" t="n">
        <f aca="false">$J$30*'WOT by Month'!BJ30*'WOT revenue'!BJ$7</f>
        <v>420484</v>
      </c>
      <c r="BK30" s="86" t="n">
        <f aca="false">$J$30*'WOT by Month'!BK30*'WOT revenue'!BK$7</f>
        <v>420484</v>
      </c>
      <c r="BL30" s="86" t="n">
        <f aca="false">$J$30*'WOT by Month'!BL30*'WOT revenue'!BL$7</f>
        <v>379792</v>
      </c>
      <c r="BM30" s="86" t="n">
        <f aca="false">$J$30*'WOT by Month'!BM30*'WOT revenue'!BM$7</f>
        <v>420484</v>
      </c>
      <c r="BN30" s="86" t="n">
        <f aca="false">$J$30*'WOT by Month'!BN30*'WOT revenue'!BN$7</f>
        <v>406920</v>
      </c>
      <c r="BO30" s="86" t="n">
        <f aca="false">$J$30*'WOT by Month'!BO30*'WOT revenue'!BO$7</f>
        <v>420484</v>
      </c>
      <c r="BP30" s="86" t="n">
        <f aca="false">$J$30*'WOT by Month'!BP30*'WOT revenue'!BP$7</f>
        <v>406920</v>
      </c>
      <c r="BQ30" s="86" t="n">
        <f aca="false">$J$30*'WOT by Month'!BQ30*'WOT revenue'!BQ$7</f>
        <v>420484</v>
      </c>
      <c r="BR30" s="86" t="n">
        <f aca="false">$J$30*'WOT by Month'!BR30*'WOT revenue'!BR$7</f>
        <v>420484</v>
      </c>
      <c r="BS30" s="86" t="n">
        <f aca="false">$J$30*'WOT by Month'!BS30*'WOT revenue'!BS$7</f>
        <v>406920</v>
      </c>
      <c r="BT30" s="86" t="n">
        <f aca="false">$J$30*'WOT by Month'!BT30*'WOT revenue'!BT$7</f>
        <v>420484</v>
      </c>
      <c r="BU30" s="86" t="n">
        <f aca="false">$J$30*'WOT by Month'!BU30*'WOT revenue'!BU$7</f>
        <v>406920</v>
      </c>
      <c r="BV30" s="86" t="n">
        <f aca="false">$J$30*'WOT by Month'!BV30*'WOT revenue'!BV$7</f>
        <v>420484</v>
      </c>
      <c r="BW30" s="80"/>
      <c r="BX30" s="80"/>
      <c r="BY30" s="80"/>
      <c r="BZ30" s="80"/>
      <c r="CA30" s="80"/>
      <c r="CB30" s="80"/>
      <c r="CC30" s="80"/>
      <c r="CD30" s="80"/>
      <c r="CE30" s="80"/>
      <c r="CF30" s="80"/>
      <c r="CG30" s="80"/>
      <c r="CH30" s="80"/>
      <c r="CI30" s="80"/>
      <c r="CJ30" s="80"/>
      <c r="CK30" s="80"/>
      <c r="CL30" s="80"/>
      <c r="CM30" s="80"/>
      <c r="CN30" s="80"/>
      <c r="CO30" s="80"/>
      <c r="CP30" s="80"/>
      <c r="CQ30" s="80"/>
      <c r="CR30" s="80"/>
      <c r="CS30" s="80"/>
      <c r="CT30" s="80"/>
      <c r="CU30" s="80"/>
      <c r="CV30" s="80"/>
      <c r="CW30" s="80"/>
      <c r="CX30" s="80"/>
      <c r="CY30" s="80"/>
      <c r="CZ30" s="80"/>
      <c r="DA30" s="80"/>
      <c r="DB30" s="80"/>
      <c r="DC30" s="80"/>
    </row>
    <row r="31" customFormat="false" ht="12.75" hidden="false" customHeight="false" outlineLevel="0" collapsed="false">
      <c r="A31" s="0" t="n">
        <v>25841</v>
      </c>
      <c r="B31" s="0" t="s">
        <v>60</v>
      </c>
      <c r="C31" s="82" t="n">
        <v>40000</v>
      </c>
      <c r="D31" s="83" t="n">
        <v>35827</v>
      </c>
      <c r="E31" s="83" t="n">
        <v>37560</v>
      </c>
      <c r="F31" s="0" t="s">
        <v>47</v>
      </c>
      <c r="G31" s="84" t="n">
        <v>37195</v>
      </c>
      <c r="H31" s="82" t="n">
        <v>40000</v>
      </c>
      <c r="I31" s="82" t="n">
        <v>40000</v>
      </c>
      <c r="J31" s="85" t="n">
        <v>0.1075</v>
      </c>
      <c r="K31" s="62" t="n">
        <v>1569500</v>
      </c>
      <c r="L31" s="86" t="n">
        <f aca="false">$J$31*'WOT by Month'!L31*'WOT revenue'!L$7</f>
        <v>133300</v>
      </c>
      <c r="M31" s="86" t="n">
        <f aca="false">$J$31*'WOT by Month'!M31*'WOT revenue'!M$7</f>
        <v>129000</v>
      </c>
      <c r="N31" s="86" t="n">
        <f aca="false">$J$31*'WOT by Month'!N31*'WOT revenue'!N$7</f>
        <v>133300</v>
      </c>
      <c r="O31" s="86" t="n">
        <f aca="false">$J$31*'WOT by Month'!O31*'WOT revenue'!O$7</f>
        <v>133300</v>
      </c>
      <c r="P31" s="86" t="n">
        <f aca="false">$J$31*'WOT by Month'!P31*'WOT revenue'!P$7</f>
        <v>120400</v>
      </c>
      <c r="Q31" s="86" t="n">
        <f aca="false">$J$31*'WOT by Month'!Q31*'WOT revenue'!Q$7</f>
        <v>133300</v>
      </c>
      <c r="R31" s="86" t="n">
        <f aca="false">$J$31*'WOT by Month'!R31*'WOT revenue'!R$7</f>
        <v>129000</v>
      </c>
      <c r="S31" s="86" t="n">
        <f aca="false">$J$31*'WOT by Month'!S31*'WOT revenue'!S$7</f>
        <v>133300</v>
      </c>
      <c r="T31" s="86" t="n">
        <f aca="false">$J$31*'WOT by Month'!T31*'WOT revenue'!T$7</f>
        <v>129000</v>
      </c>
      <c r="U31" s="86" t="n">
        <f aca="false">$J$31*'WOT by Month'!U31*'WOT revenue'!U$7</f>
        <v>133300</v>
      </c>
      <c r="V31" s="86" t="n">
        <f aca="false">$J$31*'WOT by Month'!V31*'WOT revenue'!V$7</f>
        <v>133300</v>
      </c>
      <c r="W31" s="86" t="n">
        <f aca="false">$J$31*'WOT by Month'!W31*'WOT revenue'!W$7</f>
        <v>129000</v>
      </c>
      <c r="X31" s="86" t="n">
        <f aca="false">$J$31*'WOT by Month'!X31*'WOT revenue'!X$7</f>
        <v>133300</v>
      </c>
      <c r="Y31" s="86" t="n">
        <f aca="false">$J$31*'WOT by Month'!Y31*'WOT revenue'!Y$7</f>
        <v>129000</v>
      </c>
      <c r="Z31" s="86" t="n">
        <f aca="false">$J$31*'WOT by Month'!Z31*'WOT revenue'!Z$7</f>
        <v>133300</v>
      </c>
      <c r="AA31" s="86" t="n">
        <f aca="false">$J$31*'WOT by Month'!AA31*'WOT revenue'!AA$7</f>
        <v>133300</v>
      </c>
      <c r="AB31" s="86" t="n">
        <f aca="false">$J$31*'WOT by Month'!AB31*'WOT revenue'!AB$7</f>
        <v>120400</v>
      </c>
      <c r="AC31" s="86" t="n">
        <f aca="false">$J$31*'WOT by Month'!AC31*'WOT revenue'!AC$7</f>
        <v>133300</v>
      </c>
      <c r="AD31" s="86" t="n">
        <f aca="false">$J$31*'WOT by Month'!AD31*'WOT revenue'!AD$7</f>
        <v>129000</v>
      </c>
      <c r="AE31" s="86" t="n">
        <f aca="false">$J$31*'WOT by Month'!AE31*'WOT revenue'!AE$7</f>
        <v>133300</v>
      </c>
      <c r="AF31" s="86" t="n">
        <f aca="false">$J$31*'WOT by Month'!AF31*'WOT revenue'!AF$7</f>
        <v>129000</v>
      </c>
      <c r="AG31" s="86" t="n">
        <f aca="false">$J$31*'WOT by Month'!AG31*'WOT revenue'!AG$7</f>
        <v>133300</v>
      </c>
      <c r="AH31" s="86" t="n">
        <f aca="false">$J$31*'WOT by Month'!AH31*'WOT revenue'!AH$7</f>
        <v>133300</v>
      </c>
      <c r="AI31" s="86" t="n">
        <f aca="false">$J$31*'WOT by Month'!AI31*'WOT revenue'!AI$7</f>
        <v>129000</v>
      </c>
      <c r="AJ31" s="86" t="n">
        <f aca="false">$J$31*'WOT by Month'!AJ31*'WOT revenue'!AJ$7</f>
        <v>133300</v>
      </c>
      <c r="AK31" s="86" t="n">
        <f aca="false">$J$31*'WOT by Month'!AK31*'WOT revenue'!AK$7</f>
        <v>129000</v>
      </c>
      <c r="AL31" s="86" t="n">
        <f aca="false">$J$31*'WOT by Month'!AL31*'WOT revenue'!AL$7</f>
        <v>133300</v>
      </c>
      <c r="AM31" s="86" t="n">
        <f aca="false">$J$31*'WOT by Month'!AM31*'WOT revenue'!AM$7</f>
        <v>133300</v>
      </c>
      <c r="AN31" s="86" t="n">
        <f aca="false">$J$31*'WOT by Month'!AN31*'WOT revenue'!AN$7</f>
        <v>124700</v>
      </c>
      <c r="AO31" s="86" t="n">
        <f aca="false">$J$31*'WOT by Month'!AO31*'WOT revenue'!AO$7</f>
        <v>133300</v>
      </c>
      <c r="AP31" s="86" t="n">
        <f aca="false">$J$31*'WOT by Month'!AP31*'WOT revenue'!AP$7</f>
        <v>129000</v>
      </c>
      <c r="AQ31" s="86" t="n">
        <f aca="false">$J$31*'WOT by Month'!AQ31*'WOT revenue'!AQ$7</f>
        <v>133300</v>
      </c>
      <c r="AR31" s="86" t="n">
        <f aca="false">$J$31*'WOT by Month'!AR31*'WOT revenue'!AR$7</f>
        <v>129000</v>
      </c>
      <c r="AS31" s="86" t="n">
        <f aca="false">$J$31*'WOT by Month'!AS31*'WOT revenue'!AS$7</f>
        <v>133300</v>
      </c>
      <c r="AT31" s="86" t="n">
        <f aca="false">$J$31*'WOT by Month'!AT31*'WOT revenue'!AT$7</f>
        <v>133300</v>
      </c>
      <c r="AU31" s="86" t="n">
        <f aca="false">$J$31*'WOT by Month'!AU31*'WOT revenue'!AU$7</f>
        <v>129000</v>
      </c>
      <c r="AV31" s="86" t="n">
        <f aca="false">$J$31*'WOT by Month'!AV31*'WOT revenue'!AV$7</f>
        <v>133300</v>
      </c>
      <c r="AW31" s="86" t="n">
        <f aca="false">$J$31*'WOT by Month'!AW31*'WOT revenue'!AW$7</f>
        <v>129000</v>
      </c>
      <c r="AX31" s="86" t="n">
        <f aca="false">$J$31*'WOT by Month'!AX31*'WOT revenue'!AX$7</f>
        <v>133300</v>
      </c>
      <c r="AY31" s="86" t="n">
        <f aca="false">$J$31*'WOT by Month'!AY31*'WOT revenue'!AY$7</f>
        <v>133300</v>
      </c>
      <c r="AZ31" s="86" t="n">
        <f aca="false">$J$31*'WOT by Month'!AZ31*'WOT revenue'!AZ$7</f>
        <v>120400</v>
      </c>
      <c r="BA31" s="86" t="n">
        <f aca="false">$J$31*'WOT by Month'!BA31*'WOT revenue'!BA$7</f>
        <v>133300</v>
      </c>
      <c r="BB31" s="86" t="n">
        <f aca="false">$J$31*'WOT by Month'!BB31*'WOT revenue'!BB$7</f>
        <v>129000</v>
      </c>
      <c r="BC31" s="86" t="n">
        <f aca="false">$J$31*'WOT by Month'!BC31*'WOT revenue'!BC$7</f>
        <v>133300</v>
      </c>
      <c r="BD31" s="86" t="n">
        <f aca="false">$J$31*'WOT by Month'!BD31*'WOT revenue'!BD$7</f>
        <v>129000</v>
      </c>
      <c r="BE31" s="86" t="n">
        <f aca="false">$J$31*'WOT by Month'!BE31*'WOT revenue'!BE$7</f>
        <v>133300</v>
      </c>
      <c r="BF31" s="86" t="n">
        <f aca="false">$J$31*'WOT by Month'!BF31*'WOT revenue'!BF$7</f>
        <v>133300</v>
      </c>
      <c r="BG31" s="86" t="n">
        <f aca="false">$J$31*'WOT by Month'!BG31*'WOT revenue'!BG$7</f>
        <v>129000</v>
      </c>
      <c r="BH31" s="86" t="n">
        <f aca="false">$J$31*'WOT by Month'!BH31*'WOT revenue'!BH$7</f>
        <v>133300</v>
      </c>
      <c r="BI31" s="86" t="n">
        <f aca="false">$J$31*'WOT by Month'!BI31*'WOT revenue'!BI$7</f>
        <v>129000</v>
      </c>
      <c r="BJ31" s="86" t="n">
        <f aca="false">$J$31*'WOT by Month'!BJ31*'WOT revenue'!BJ$7</f>
        <v>133300</v>
      </c>
      <c r="BK31" s="86" t="n">
        <f aca="false">$J$31*'WOT by Month'!BK31*'WOT revenue'!BK$7</f>
        <v>133300</v>
      </c>
      <c r="BL31" s="86" t="n">
        <f aca="false">$J$31*'WOT by Month'!BL31*'WOT revenue'!BL$7</f>
        <v>120400</v>
      </c>
      <c r="BM31" s="86" t="n">
        <f aca="false">$J$31*'WOT by Month'!BM31*'WOT revenue'!BM$7</f>
        <v>133300</v>
      </c>
      <c r="BN31" s="86" t="n">
        <f aca="false">$J$31*'WOT by Month'!BN31*'WOT revenue'!BN$7</f>
        <v>129000</v>
      </c>
      <c r="BO31" s="86" t="n">
        <f aca="false">$J$31*'WOT by Month'!BO31*'WOT revenue'!BO$7</f>
        <v>133300</v>
      </c>
      <c r="BP31" s="86" t="n">
        <f aca="false">$J$31*'WOT by Month'!BP31*'WOT revenue'!BP$7</f>
        <v>129000</v>
      </c>
      <c r="BQ31" s="86" t="n">
        <f aca="false">$J$31*'WOT by Month'!BQ31*'WOT revenue'!BQ$7</f>
        <v>133300</v>
      </c>
      <c r="BR31" s="86" t="n">
        <f aca="false">$J$31*'WOT by Month'!BR31*'WOT revenue'!BR$7</f>
        <v>133300</v>
      </c>
      <c r="BS31" s="86" t="n">
        <f aca="false">$J$31*'WOT by Month'!BS31*'WOT revenue'!BS$7</f>
        <v>129000</v>
      </c>
      <c r="BT31" s="86" t="n">
        <f aca="false">$J$31*'WOT by Month'!BT31*'WOT revenue'!BT$7</f>
        <v>133300</v>
      </c>
      <c r="BU31" s="86" t="n">
        <f aca="false">$J$31*'WOT by Month'!BU31*'WOT revenue'!BU$7</f>
        <v>129000</v>
      </c>
      <c r="BV31" s="86" t="n">
        <f aca="false">$J$31*'WOT by Month'!BV31*'WOT revenue'!BV$7</f>
        <v>133300</v>
      </c>
      <c r="BW31" s="80"/>
      <c r="BX31" s="80"/>
      <c r="BY31" s="80"/>
      <c r="BZ31" s="80"/>
      <c r="CA31" s="80"/>
      <c r="CB31" s="80"/>
      <c r="CC31" s="80"/>
      <c r="CD31" s="80"/>
      <c r="CE31" s="80"/>
      <c r="CF31" s="80"/>
      <c r="CG31" s="80"/>
      <c r="CH31" s="80"/>
      <c r="CI31" s="80"/>
      <c r="CJ31" s="80"/>
      <c r="CK31" s="80"/>
      <c r="CL31" s="80"/>
      <c r="CM31" s="80"/>
      <c r="CN31" s="80"/>
      <c r="CO31" s="80"/>
      <c r="CP31" s="80"/>
      <c r="CQ31" s="80"/>
      <c r="CR31" s="80"/>
      <c r="CS31" s="80"/>
      <c r="CT31" s="80"/>
      <c r="CU31" s="80"/>
      <c r="CV31" s="80"/>
      <c r="CW31" s="80"/>
      <c r="CX31" s="80"/>
      <c r="CY31" s="80"/>
      <c r="CZ31" s="80"/>
      <c r="DA31" s="80"/>
      <c r="DB31" s="80"/>
      <c r="DC31" s="80"/>
    </row>
    <row r="32" customFormat="false" ht="12.75" hidden="false" customHeight="false" outlineLevel="0" collapsed="false">
      <c r="A32" s="0" t="n">
        <v>26511</v>
      </c>
      <c r="B32" s="0" t="s">
        <v>60</v>
      </c>
      <c r="C32" s="82" t="n">
        <v>21000</v>
      </c>
      <c r="D32" s="83" t="n">
        <v>36100</v>
      </c>
      <c r="E32" s="83" t="n">
        <v>37560</v>
      </c>
      <c r="F32" s="83" t="s">
        <v>47</v>
      </c>
      <c r="G32" s="84" t="n">
        <v>37195</v>
      </c>
      <c r="H32" s="82" t="n">
        <v>21000</v>
      </c>
      <c r="I32" s="82" t="n">
        <v>21000</v>
      </c>
      <c r="J32" s="85" t="n">
        <v>0.1075</v>
      </c>
      <c r="K32" s="62" t="n">
        <v>823988</v>
      </c>
      <c r="L32" s="86" t="n">
        <f aca="false">$J$32*'WOT by Month'!L32*'WOT revenue'!L$7</f>
        <v>69982.5</v>
      </c>
      <c r="M32" s="86" t="n">
        <f aca="false">$J$32*'WOT by Month'!M32*'WOT revenue'!M$7</f>
        <v>67725</v>
      </c>
      <c r="N32" s="86" t="n">
        <f aca="false">$J$32*'WOT by Month'!N32*'WOT revenue'!N$7</f>
        <v>69982.5</v>
      </c>
      <c r="O32" s="86" t="n">
        <f aca="false">$J$32*'WOT by Month'!O32*'WOT revenue'!O$7</f>
        <v>69982.5</v>
      </c>
      <c r="P32" s="86" t="n">
        <f aca="false">$J$32*'WOT by Month'!P32*'WOT revenue'!P$7</f>
        <v>63210</v>
      </c>
      <c r="Q32" s="86" t="n">
        <f aca="false">$J$32*'WOT by Month'!Q32*'WOT revenue'!Q$7</f>
        <v>69982.5</v>
      </c>
      <c r="R32" s="86" t="n">
        <f aca="false">$J$32*'WOT by Month'!R32*'WOT revenue'!R$7</f>
        <v>67725</v>
      </c>
      <c r="S32" s="86" t="n">
        <f aca="false">$J$32*'WOT by Month'!S32*'WOT revenue'!S$7</f>
        <v>69982.5</v>
      </c>
      <c r="T32" s="86" t="n">
        <f aca="false">$J$32*'WOT by Month'!T32*'WOT revenue'!T$7</f>
        <v>67725</v>
      </c>
      <c r="U32" s="86" t="n">
        <f aca="false">$J$32*'WOT by Month'!U32*'WOT revenue'!U$7</f>
        <v>69982.5</v>
      </c>
      <c r="V32" s="86" t="n">
        <f aca="false">$J$32*'WOT by Month'!V32*'WOT revenue'!V$7</f>
        <v>69982.5</v>
      </c>
      <c r="W32" s="86" t="n">
        <f aca="false">$J$32*'WOT by Month'!W32*'WOT revenue'!W$7</f>
        <v>67725</v>
      </c>
      <c r="X32" s="86" t="n">
        <f aca="false">$J$32*'WOT by Month'!X32*'WOT revenue'!X$7</f>
        <v>69982.5</v>
      </c>
      <c r="Y32" s="86" t="n">
        <f aca="false">$J$32*'WOT by Month'!Y32*'WOT revenue'!Y$7</f>
        <v>67725</v>
      </c>
      <c r="Z32" s="86" t="n">
        <f aca="false">$J$32*'WOT by Month'!Z32*'WOT revenue'!Z$7</f>
        <v>69982.5</v>
      </c>
      <c r="AA32" s="86" t="n">
        <f aca="false">$J$32*'WOT by Month'!AA32*'WOT revenue'!AA$7</f>
        <v>69982.5</v>
      </c>
      <c r="AB32" s="86" t="n">
        <f aca="false">$J$32*'WOT by Month'!AB32*'WOT revenue'!AB$7</f>
        <v>63210</v>
      </c>
      <c r="AC32" s="86" t="n">
        <f aca="false">$J$32*'WOT by Month'!AC32*'WOT revenue'!AC$7</f>
        <v>69982.5</v>
      </c>
      <c r="AD32" s="86" t="n">
        <f aca="false">$J$32*'WOT by Month'!AD32*'WOT revenue'!AD$7</f>
        <v>67725</v>
      </c>
      <c r="AE32" s="86" t="n">
        <f aca="false">$J$32*'WOT by Month'!AE32*'WOT revenue'!AE$7</f>
        <v>69982.5</v>
      </c>
      <c r="AF32" s="86" t="n">
        <f aca="false">$J$32*'WOT by Month'!AF32*'WOT revenue'!AF$7</f>
        <v>67725</v>
      </c>
      <c r="AG32" s="86" t="n">
        <f aca="false">$J$32*'WOT by Month'!AG32*'WOT revenue'!AG$7</f>
        <v>69982.5</v>
      </c>
      <c r="AH32" s="86" t="n">
        <f aca="false">$J$32*'WOT by Month'!AH32*'WOT revenue'!AH$7</f>
        <v>69982.5</v>
      </c>
      <c r="AI32" s="86" t="n">
        <f aca="false">$J$32*'WOT by Month'!AI32*'WOT revenue'!AI$7</f>
        <v>67725</v>
      </c>
      <c r="AJ32" s="86" t="n">
        <f aca="false">$J$32*'WOT by Month'!AJ32*'WOT revenue'!AJ$7</f>
        <v>69982.5</v>
      </c>
      <c r="AK32" s="86" t="n">
        <f aca="false">$J$32*'WOT by Month'!AK32*'WOT revenue'!AK$7</f>
        <v>67725</v>
      </c>
      <c r="AL32" s="86" t="n">
        <f aca="false">$J$32*'WOT by Month'!AL32*'WOT revenue'!AL$7</f>
        <v>69982.5</v>
      </c>
      <c r="AM32" s="86" t="n">
        <f aca="false">$J$32*'WOT by Month'!AM32*'WOT revenue'!AM$7</f>
        <v>69982.5</v>
      </c>
      <c r="AN32" s="86" t="n">
        <f aca="false">$J$32*'WOT by Month'!AN32*'WOT revenue'!AN$7</f>
        <v>65467.5</v>
      </c>
      <c r="AO32" s="86" t="n">
        <f aca="false">$J$32*'WOT by Month'!AO32*'WOT revenue'!AO$7</f>
        <v>69982.5</v>
      </c>
      <c r="AP32" s="86" t="n">
        <f aca="false">$J$32*'WOT by Month'!AP32*'WOT revenue'!AP$7</f>
        <v>67725</v>
      </c>
      <c r="AQ32" s="86" t="n">
        <f aca="false">$J$32*'WOT by Month'!AQ32*'WOT revenue'!AQ$7</f>
        <v>69982.5</v>
      </c>
      <c r="AR32" s="86" t="n">
        <f aca="false">$J$32*'WOT by Month'!AR32*'WOT revenue'!AR$7</f>
        <v>67725</v>
      </c>
      <c r="AS32" s="86" t="n">
        <f aca="false">$J$32*'WOT by Month'!AS32*'WOT revenue'!AS$7</f>
        <v>69982.5</v>
      </c>
      <c r="AT32" s="86" t="n">
        <f aca="false">$J$32*'WOT by Month'!AT32*'WOT revenue'!AT$7</f>
        <v>69982.5</v>
      </c>
      <c r="AU32" s="86" t="n">
        <f aca="false">$J$32*'WOT by Month'!AU32*'WOT revenue'!AU$7</f>
        <v>67725</v>
      </c>
      <c r="AV32" s="86" t="n">
        <f aca="false">$J$32*'WOT by Month'!AV32*'WOT revenue'!AV$7</f>
        <v>69982.5</v>
      </c>
      <c r="AW32" s="86" t="n">
        <f aca="false">$J$32*'WOT by Month'!AW32*'WOT revenue'!AW$7</f>
        <v>67725</v>
      </c>
      <c r="AX32" s="86" t="n">
        <f aca="false">$J$32*'WOT by Month'!AX32*'WOT revenue'!AX$7</f>
        <v>69982.5</v>
      </c>
      <c r="AY32" s="86" t="n">
        <f aca="false">$J$32*'WOT by Month'!AY32*'WOT revenue'!AY$7</f>
        <v>69982.5</v>
      </c>
      <c r="AZ32" s="86" t="n">
        <f aca="false">$J$32*'WOT by Month'!AZ32*'WOT revenue'!AZ$7</f>
        <v>63210</v>
      </c>
      <c r="BA32" s="86" t="n">
        <f aca="false">$J$32*'WOT by Month'!BA32*'WOT revenue'!BA$7</f>
        <v>69982.5</v>
      </c>
      <c r="BB32" s="86" t="n">
        <f aca="false">$J$32*'WOT by Month'!BB32*'WOT revenue'!BB$7</f>
        <v>67725</v>
      </c>
      <c r="BC32" s="86" t="n">
        <f aca="false">$J$32*'WOT by Month'!BC32*'WOT revenue'!BC$7</f>
        <v>69982.5</v>
      </c>
      <c r="BD32" s="86" t="n">
        <f aca="false">$J$32*'WOT by Month'!BD32*'WOT revenue'!BD$7</f>
        <v>67725</v>
      </c>
      <c r="BE32" s="86" t="n">
        <f aca="false">$J$32*'WOT by Month'!BE32*'WOT revenue'!BE$7</f>
        <v>69982.5</v>
      </c>
      <c r="BF32" s="86" t="n">
        <f aca="false">$J$32*'WOT by Month'!BF32*'WOT revenue'!BF$7</f>
        <v>69982.5</v>
      </c>
      <c r="BG32" s="86" t="n">
        <f aca="false">$J$32*'WOT by Month'!BG32*'WOT revenue'!BG$7</f>
        <v>67725</v>
      </c>
      <c r="BH32" s="86" t="n">
        <f aca="false">$J$32*'WOT by Month'!BH32*'WOT revenue'!BH$7</f>
        <v>69982.5</v>
      </c>
      <c r="BI32" s="86" t="n">
        <f aca="false">$J$32*'WOT by Month'!BI32*'WOT revenue'!BI$7</f>
        <v>32250</v>
      </c>
      <c r="BJ32" s="86" t="n">
        <f aca="false">$J$32*'WOT by Month'!BJ32*'WOT revenue'!BJ$7</f>
        <v>33325</v>
      </c>
      <c r="BK32" s="86" t="n">
        <f aca="false">$J$32*'WOT by Month'!BK32*'WOT revenue'!BK$7</f>
        <v>33325</v>
      </c>
      <c r="BL32" s="86" t="n">
        <f aca="false">$J$32*'WOT by Month'!BL32*'WOT revenue'!BL$7</f>
        <v>30100</v>
      </c>
      <c r="BM32" s="86" t="n">
        <f aca="false">$J$32*'WOT by Month'!BM32*'WOT revenue'!BM$7</f>
        <v>33325</v>
      </c>
      <c r="BN32" s="86" t="n">
        <f aca="false">$J$32*'WOT by Month'!BN32*'WOT revenue'!BN$7</f>
        <v>32250</v>
      </c>
      <c r="BO32" s="86" t="n">
        <f aca="false">$J$32*'WOT by Month'!BO32*'WOT revenue'!BO$7</f>
        <v>33325</v>
      </c>
      <c r="BP32" s="86" t="n">
        <f aca="false">$J$32*'WOT by Month'!BP32*'WOT revenue'!BP$7</f>
        <v>32250</v>
      </c>
      <c r="BQ32" s="86" t="n">
        <f aca="false">$J$32*'WOT by Month'!BQ32*'WOT revenue'!BQ$7</f>
        <v>33325</v>
      </c>
      <c r="BR32" s="86" t="n">
        <f aca="false">$J$32*'WOT by Month'!BR32*'WOT revenue'!BR$7</f>
        <v>33325</v>
      </c>
      <c r="BS32" s="86" t="n">
        <f aca="false">$J$32*'WOT by Month'!BS32*'WOT revenue'!BS$7</f>
        <v>32250</v>
      </c>
      <c r="BT32" s="86" t="n">
        <f aca="false">$J$32*'WOT by Month'!BT32*'WOT revenue'!BT$7</f>
        <v>33325</v>
      </c>
      <c r="BU32" s="86" t="n">
        <f aca="false">$J$32*'WOT by Month'!BU32*'WOT revenue'!BU$7</f>
        <v>32250</v>
      </c>
      <c r="BV32" s="86" t="n">
        <f aca="false">$J$32*'WOT by Month'!BV32*'WOT revenue'!BV$7</f>
        <v>33325</v>
      </c>
      <c r="BW32" s="80"/>
      <c r="BX32" s="80"/>
      <c r="BY32" s="80"/>
      <c r="BZ32" s="80"/>
      <c r="CA32" s="80"/>
      <c r="CB32" s="80"/>
      <c r="CC32" s="80"/>
      <c r="CD32" s="80"/>
      <c r="CE32" s="80"/>
      <c r="CF32" s="80"/>
      <c r="CG32" s="80"/>
      <c r="CH32" s="80"/>
      <c r="CI32" s="80"/>
      <c r="CJ32" s="80"/>
      <c r="CK32" s="80"/>
      <c r="CL32" s="80"/>
      <c r="CM32" s="80"/>
      <c r="CN32" s="80"/>
      <c r="CO32" s="80"/>
      <c r="CP32" s="80"/>
      <c r="CQ32" s="80"/>
      <c r="CR32" s="80"/>
      <c r="CS32" s="80"/>
      <c r="CT32" s="80"/>
      <c r="CU32" s="80"/>
      <c r="CV32" s="80"/>
      <c r="CW32" s="80"/>
      <c r="CX32" s="80"/>
      <c r="CY32" s="80"/>
      <c r="CZ32" s="80"/>
      <c r="DA32" s="80"/>
      <c r="DB32" s="80"/>
      <c r="DC32" s="80"/>
    </row>
    <row r="33" customFormat="false" ht="12.75" hidden="false" customHeight="false" outlineLevel="0" collapsed="false">
      <c r="A33" s="0" t="n">
        <v>26819</v>
      </c>
      <c r="B33" s="0" t="s">
        <v>61</v>
      </c>
      <c r="C33" s="82" t="n">
        <v>10000</v>
      </c>
      <c r="D33" s="83" t="n">
        <v>36647</v>
      </c>
      <c r="E33" s="83" t="n">
        <v>38472</v>
      </c>
      <c r="F33" s="0" t="s">
        <v>47</v>
      </c>
      <c r="G33" s="84" t="n">
        <v>38107</v>
      </c>
      <c r="H33" s="82" t="n">
        <v>10000</v>
      </c>
      <c r="I33" s="82" t="n">
        <v>10000</v>
      </c>
      <c r="J33" s="85" t="n">
        <v>0.12</v>
      </c>
      <c r="K33" s="62" t="n">
        <v>438000</v>
      </c>
      <c r="L33" s="86" t="n">
        <f aca="false">$J$33*'WOT by Month'!L33*'WOT revenue'!L$7</f>
        <v>37200</v>
      </c>
      <c r="M33" s="86" t="n">
        <f aca="false">$J$33*'WOT by Month'!M33*'WOT revenue'!M$7</f>
        <v>36000</v>
      </c>
      <c r="N33" s="86" t="n">
        <f aca="false">$J$33*'WOT by Month'!N33*'WOT revenue'!N$7</f>
        <v>37200</v>
      </c>
      <c r="O33" s="86" t="n">
        <f aca="false">$J$33*'WOT by Month'!O33*'WOT revenue'!O$7</f>
        <v>37200</v>
      </c>
      <c r="P33" s="86" t="n">
        <f aca="false">$J$33*'WOT by Month'!P33*'WOT revenue'!P$7</f>
        <v>33600</v>
      </c>
      <c r="Q33" s="86" t="n">
        <f aca="false">$J$33*'WOT by Month'!Q33*'WOT revenue'!Q$7</f>
        <v>37200</v>
      </c>
      <c r="R33" s="86" t="n">
        <f aca="false">$J$33*'WOT by Month'!R33*'WOT revenue'!R$7</f>
        <v>36000</v>
      </c>
      <c r="S33" s="86" t="n">
        <f aca="false">$J$33*'WOT by Month'!S33*'WOT revenue'!S$7</f>
        <v>37200</v>
      </c>
      <c r="T33" s="86" t="n">
        <f aca="false">$J$33*'WOT by Month'!T33*'WOT revenue'!T$7</f>
        <v>36000</v>
      </c>
      <c r="U33" s="86" t="n">
        <f aca="false">$J$33*'WOT by Month'!U33*'WOT revenue'!U$7</f>
        <v>37200</v>
      </c>
      <c r="V33" s="86" t="n">
        <f aca="false">$J$33*'WOT by Month'!V33*'WOT revenue'!V$7</f>
        <v>37200</v>
      </c>
      <c r="W33" s="86" t="n">
        <f aca="false">$J$33*'WOT by Month'!W33*'WOT revenue'!W$7</f>
        <v>36000</v>
      </c>
      <c r="X33" s="86" t="n">
        <f aca="false">$J$33*'WOT by Month'!X33*'WOT revenue'!X$7</f>
        <v>37200</v>
      </c>
      <c r="Y33" s="86" t="n">
        <f aca="false">$J$33*'WOT by Month'!Y33*'WOT revenue'!Y$7</f>
        <v>36000</v>
      </c>
      <c r="Z33" s="86" t="n">
        <f aca="false">$J$33*'WOT by Month'!Z33*'WOT revenue'!Z$7</f>
        <v>37200</v>
      </c>
      <c r="AA33" s="86" t="n">
        <f aca="false">$J$33*'WOT by Month'!AA33*'WOT revenue'!AA$7</f>
        <v>37200</v>
      </c>
      <c r="AB33" s="86" t="n">
        <f aca="false">$J$33*'WOT by Month'!AB33*'WOT revenue'!AB$7</f>
        <v>33600</v>
      </c>
      <c r="AC33" s="86" t="n">
        <f aca="false">$J$33*'WOT by Month'!AC33*'WOT revenue'!AC$7</f>
        <v>37200</v>
      </c>
      <c r="AD33" s="86" t="n">
        <f aca="false">$J$33*'WOT by Month'!AD33*'WOT revenue'!AD$7</f>
        <v>36000</v>
      </c>
      <c r="AE33" s="86" t="n">
        <f aca="false">$J$33*'WOT by Month'!AE33*'WOT revenue'!AE$7</f>
        <v>37200</v>
      </c>
      <c r="AF33" s="86" t="n">
        <f aca="false">$J$33*'WOT by Month'!AF33*'WOT revenue'!AF$7</f>
        <v>36000</v>
      </c>
      <c r="AG33" s="86" t="n">
        <f aca="false">$J$33*'WOT by Month'!AG33*'WOT revenue'!AG$7</f>
        <v>37200</v>
      </c>
      <c r="AH33" s="86" t="n">
        <f aca="false">$J$33*'WOT by Month'!AH33*'WOT revenue'!AH$7</f>
        <v>37200</v>
      </c>
      <c r="AI33" s="86" t="n">
        <f aca="false">$J$33*'WOT by Month'!AI33*'WOT revenue'!AI$7</f>
        <v>36000</v>
      </c>
      <c r="AJ33" s="86" t="n">
        <f aca="false">$J$33*'WOT by Month'!AJ33*'WOT revenue'!AJ$7</f>
        <v>37200</v>
      </c>
      <c r="AK33" s="86" t="n">
        <f aca="false">$J$33*'WOT by Month'!AK33*'WOT revenue'!AK$7</f>
        <v>36000</v>
      </c>
      <c r="AL33" s="86" t="n">
        <f aca="false">$J$33*'WOT by Month'!AL33*'WOT revenue'!AL$7</f>
        <v>37200</v>
      </c>
      <c r="AM33" s="86" t="n">
        <f aca="false">$J$33*'WOT by Month'!AM33*'WOT revenue'!AM$7</f>
        <v>37200</v>
      </c>
      <c r="AN33" s="86" t="n">
        <f aca="false">$J$33*'WOT by Month'!AN33*'WOT revenue'!AN$7</f>
        <v>34800</v>
      </c>
      <c r="AO33" s="86" t="n">
        <f aca="false">$J$33*'WOT by Month'!AO33*'WOT revenue'!AO$7</f>
        <v>37200</v>
      </c>
      <c r="AP33" s="86" t="n">
        <f aca="false">$J$33*'WOT by Month'!AP33*'WOT revenue'!AP$7</f>
        <v>36000</v>
      </c>
      <c r="AQ33" s="86" t="n">
        <f aca="false">$J$33*'WOT by Month'!AQ33*'WOT revenue'!AQ$7</f>
        <v>37200</v>
      </c>
      <c r="AR33" s="86" t="n">
        <f aca="false">$J$33*'WOT by Month'!AR33*'WOT revenue'!AR$7</f>
        <v>36000</v>
      </c>
      <c r="AS33" s="86" t="n">
        <f aca="false">$J$33*'WOT by Month'!AS33*'WOT revenue'!AS$7</f>
        <v>37200</v>
      </c>
      <c r="AT33" s="86" t="n">
        <f aca="false">$J$33*'WOT by Month'!AT33*'WOT revenue'!AT$7</f>
        <v>37200</v>
      </c>
      <c r="AU33" s="86" t="n">
        <f aca="false">$J$33*'WOT by Month'!AU33*'WOT revenue'!AU$7</f>
        <v>36000</v>
      </c>
      <c r="AV33" s="86" t="n">
        <f aca="false">$J$33*'WOT by Month'!AV33*'WOT revenue'!AV$7</f>
        <v>37200</v>
      </c>
      <c r="AW33" s="86" t="n">
        <f aca="false">$J$33*'WOT by Month'!AW33*'WOT revenue'!AW$7</f>
        <v>36000</v>
      </c>
      <c r="AX33" s="86" t="n">
        <f aca="false">$J$33*'WOT by Month'!AX33*'WOT revenue'!AX$7</f>
        <v>37200</v>
      </c>
      <c r="AY33" s="86" t="n">
        <f aca="false">$J$33*'WOT by Month'!AY33*'WOT revenue'!AY$7</f>
        <v>37200</v>
      </c>
      <c r="AZ33" s="86" t="n">
        <f aca="false">$J$33*'WOT by Month'!AZ33*'WOT revenue'!AZ$7</f>
        <v>33600</v>
      </c>
      <c r="BA33" s="86" t="n">
        <f aca="false">$J$33*'WOT by Month'!BA33*'WOT revenue'!BA$7</f>
        <v>37200</v>
      </c>
      <c r="BB33" s="86" t="n">
        <f aca="false">$J$33*'WOT by Month'!BB33*'WOT revenue'!BB$7</f>
        <v>36000</v>
      </c>
      <c r="BC33" s="86" t="n">
        <f aca="false">$J$33*'WOT by Month'!BC33*'WOT revenue'!BC$7</f>
        <v>37200</v>
      </c>
      <c r="BD33" s="86" t="n">
        <f aca="false">$J$33*'WOT by Month'!BD33*'WOT revenue'!BD$7</f>
        <v>36000</v>
      </c>
      <c r="BE33" s="86" t="n">
        <f aca="false">$J$33*'WOT by Month'!BE33*'WOT revenue'!BE$7</f>
        <v>37200</v>
      </c>
      <c r="BF33" s="86" t="n">
        <f aca="false">$J$33*'WOT by Month'!BF33*'WOT revenue'!BF$7</f>
        <v>37200</v>
      </c>
      <c r="BG33" s="86" t="n">
        <f aca="false">$J$33*'WOT by Month'!BG33*'WOT revenue'!BG$7</f>
        <v>36000</v>
      </c>
      <c r="BH33" s="86" t="n">
        <f aca="false">$J$33*'WOT by Month'!BH33*'WOT revenue'!BH$7</f>
        <v>37200</v>
      </c>
      <c r="BI33" s="86" t="n">
        <f aca="false">$J$33*'WOT by Month'!BI33*'WOT revenue'!BI$7</f>
        <v>50400</v>
      </c>
      <c r="BJ33" s="86" t="n">
        <f aca="false">$J$33*'WOT by Month'!BJ33*'WOT revenue'!BJ$7</f>
        <v>52080</v>
      </c>
      <c r="BK33" s="86" t="n">
        <f aca="false">$J$33*'WOT by Month'!BK33*'WOT revenue'!BK$7</f>
        <v>52080</v>
      </c>
      <c r="BL33" s="86" t="n">
        <f aca="false">$J$33*'WOT by Month'!BL33*'WOT revenue'!BL$7</f>
        <v>47040</v>
      </c>
      <c r="BM33" s="86" t="n">
        <f aca="false">$J$33*'WOT by Month'!BM33*'WOT revenue'!BM$7</f>
        <v>52080</v>
      </c>
      <c r="BN33" s="86" t="n">
        <f aca="false">$J$33*'WOT by Month'!BN33*'WOT revenue'!BN$7</f>
        <v>0</v>
      </c>
      <c r="BO33" s="86" t="n">
        <f aca="false">$J$33*'WOT by Month'!BO33*'WOT revenue'!BO$7</f>
        <v>0</v>
      </c>
      <c r="BP33" s="86" t="n">
        <f aca="false">$J$33*'WOT by Month'!BP33*'WOT revenue'!BP$7</f>
        <v>0</v>
      </c>
      <c r="BQ33" s="86" t="n">
        <f aca="false">$J$33*'WOT by Month'!BQ33*'WOT revenue'!BQ$7</f>
        <v>0</v>
      </c>
      <c r="BR33" s="86" t="n">
        <f aca="false">$J$33*'WOT by Month'!BR33*'WOT revenue'!BR$7</f>
        <v>0</v>
      </c>
      <c r="BS33" s="86" t="n">
        <f aca="false">$J$33*'WOT by Month'!BS33*'WOT revenue'!BS$7</f>
        <v>0</v>
      </c>
      <c r="BT33" s="86" t="n">
        <f aca="false">$J$33*'WOT by Month'!BT33*'WOT revenue'!BT$7</f>
        <v>0</v>
      </c>
      <c r="BU33" s="86" t="n">
        <f aca="false">$J$33*'WOT by Month'!BU33*'WOT revenue'!BU$7</f>
        <v>50400</v>
      </c>
      <c r="BV33" s="86" t="n">
        <f aca="false">$J$33*'WOT by Month'!BV33*'WOT revenue'!BV$7</f>
        <v>52080</v>
      </c>
      <c r="BW33" s="80"/>
      <c r="BX33" s="80"/>
      <c r="BY33" s="80"/>
      <c r="BZ33" s="80"/>
      <c r="CA33" s="80"/>
      <c r="CB33" s="80"/>
      <c r="CC33" s="80"/>
      <c r="CD33" s="80"/>
      <c r="CE33" s="80"/>
      <c r="CF33" s="80"/>
      <c r="CG33" s="80"/>
      <c r="CH33" s="80"/>
      <c r="CI33" s="80"/>
      <c r="CJ33" s="80"/>
      <c r="CK33" s="80"/>
      <c r="CL33" s="80"/>
      <c r="CM33" s="80"/>
      <c r="CN33" s="80"/>
      <c r="CO33" s="80"/>
      <c r="CP33" s="80"/>
      <c r="CQ33" s="80"/>
      <c r="CR33" s="80"/>
      <c r="CS33" s="80"/>
      <c r="CT33" s="80"/>
      <c r="CU33" s="80"/>
      <c r="CV33" s="80"/>
      <c r="CW33" s="80"/>
      <c r="CX33" s="80"/>
      <c r="CY33" s="80"/>
      <c r="CZ33" s="80"/>
      <c r="DA33" s="80"/>
      <c r="DB33" s="80"/>
      <c r="DC33" s="80"/>
    </row>
    <row r="34" customFormat="false" ht="12.75" hidden="false" customHeight="false" outlineLevel="0" collapsed="false">
      <c r="A34" s="0" t="n">
        <v>27454</v>
      </c>
      <c r="B34" s="0" t="s">
        <v>62</v>
      </c>
      <c r="C34" s="82" t="n">
        <v>27500</v>
      </c>
      <c r="D34" s="83" t="n">
        <v>37257</v>
      </c>
      <c r="E34" s="83" t="n">
        <v>37621</v>
      </c>
      <c r="F34" s="0" t="s">
        <v>49</v>
      </c>
      <c r="G34" s="92"/>
      <c r="J34" s="85" t="n">
        <v>1.147</v>
      </c>
      <c r="K34" s="62" t="n">
        <v>11513013</v>
      </c>
      <c r="L34" s="86" t="n">
        <f aca="false">$J$34*'WOT by Month'!L34*'WOT revenue'!L$7</f>
        <v>0</v>
      </c>
      <c r="M34" s="86" t="n">
        <f aca="false">$J$34*'WOT by Month'!M34*'WOT revenue'!M$7</f>
        <v>0</v>
      </c>
      <c r="N34" s="86" t="n">
        <f aca="false">$J$34*'WOT by Month'!N34*'WOT revenue'!N$7</f>
        <v>0</v>
      </c>
      <c r="O34" s="86" t="n">
        <f aca="false">$J$34*'WOT by Month'!O34*'WOT revenue'!O$7</f>
        <v>977817.5</v>
      </c>
      <c r="P34" s="86" t="n">
        <f aca="false">$J$34*'WOT by Month'!P34*'WOT revenue'!P$7</f>
        <v>883190</v>
      </c>
      <c r="Q34" s="86" t="n">
        <f aca="false">$J$34*'WOT by Month'!Q34*'WOT revenue'!Q$7</f>
        <v>977817.5</v>
      </c>
      <c r="R34" s="86" t="n">
        <f aca="false">$J$34*'WOT by Month'!R34*'WOT revenue'!R$7</f>
        <v>946275</v>
      </c>
      <c r="S34" s="86" t="n">
        <f aca="false">$J$34*'WOT by Month'!S34*'WOT revenue'!S$7</f>
        <v>977817.5</v>
      </c>
      <c r="T34" s="86" t="n">
        <f aca="false">$J$34*'WOT by Month'!T34*'WOT revenue'!T$7</f>
        <v>946275</v>
      </c>
      <c r="U34" s="86" t="n">
        <f aca="false">$J$34*'WOT by Month'!U34*'WOT revenue'!U$7</f>
        <v>977817.5</v>
      </c>
      <c r="V34" s="86" t="n">
        <f aca="false">$J$34*'WOT by Month'!V34*'WOT revenue'!V$7</f>
        <v>977817.5</v>
      </c>
      <c r="W34" s="86" t="n">
        <f aca="false">$J$34*'WOT by Month'!W34*'WOT revenue'!W$7</f>
        <v>946275</v>
      </c>
      <c r="X34" s="86" t="n">
        <f aca="false">$J$34*'WOT by Month'!X34*'WOT revenue'!X$7</f>
        <v>977817.5</v>
      </c>
      <c r="Y34" s="86" t="n">
        <f aca="false">$J$34*'WOT by Month'!Y34*'WOT revenue'!Y$7</f>
        <v>946275</v>
      </c>
      <c r="Z34" s="86" t="n">
        <f aca="false">$J$34*'WOT by Month'!Z34*'WOT revenue'!Z$7</f>
        <v>977817.5</v>
      </c>
      <c r="AA34" s="86" t="n">
        <f aca="false">$J$34*'WOT by Month'!AA34*'WOT revenue'!AA$7</f>
        <v>0</v>
      </c>
      <c r="AB34" s="86" t="n">
        <f aca="false">$J$34*'WOT by Month'!AB34*'WOT revenue'!AB$7</f>
        <v>0</v>
      </c>
      <c r="AC34" s="86" t="n">
        <f aca="false">$J$34*'WOT by Month'!AC34*'WOT revenue'!AC$7</f>
        <v>0</v>
      </c>
      <c r="AD34" s="86" t="n">
        <f aca="false">$J$34*'WOT by Month'!AD34*'WOT revenue'!AD$7</f>
        <v>0</v>
      </c>
      <c r="AE34" s="86" t="n">
        <f aca="false">$J$34*'WOT by Month'!AE34*'WOT revenue'!AE$7</f>
        <v>0</v>
      </c>
      <c r="AF34" s="86" t="n">
        <f aca="false">$J$34*'WOT by Month'!AF34*'WOT revenue'!AF$7</f>
        <v>0</v>
      </c>
      <c r="AG34" s="86" t="n">
        <f aca="false">$J$34*'WOT by Month'!AG34*'WOT revenue'!AG$7</f>
        <v>0</v>
      </c>
      <c r="AH34" s="86" t="n">
        <f aca="false">$J$34*'WOT by Month'!AH34*'WOT revenue'!AH$7</f>
        <v>0</v>
      </c>
      <c r="AI34" s="86" t="n">
        <f aca="false">$J$34*'WOT by Month'!AI34*'WOT revenue'!AI$7</f>
        <v>0</v>
      </c>
      <c r="AJ34" s="86" t="n">
        <f aca="false">$J$34*'WOT by Month'!AJ34*'WOT revenue'!AJ$7</f>
        <v>0</v>
      </c>
      <c r="AK34" s="86" t="n">
        <f aca="false">$J$34*'WOT by Month'!AK34*'WOT revenue'!AK$7</f>
        <v>0</v>
      </c>
      <c r="AL34" s="86" t="n">
        <f aca="false">$J$34*'WOT by Month'!AL34*'WOT revenue'!AL$7</f>
        <v>0</v>
      </c>
      <c r="AM34" s="86" t="n">
        <f aca="false">$J$34*'WOT by Month'!AM34*'WOT revenue'!AM$7</f>
        <v>0</v>
      </c>
      <c r="AN34" s="86" t="n">
        <f aca="false">$J$34*'WOT by Month'!AN34*'WOT revenue'!AN$7</f>
        <v>0</v>
      </c>
      <c r="AO34" s="86" t="n">
        <f aca="false">$J$34*'WOT by Month'!AO34*'WOT revenue'!AO$7</f>
        <v>0</v>
      </c>
      <c r="AP34" s="86" t="n">
        <f aca="false">$J$34*'WOT by Month'!AP34*'WOT revenue'!AP$7</f>
        <v>0</v>
      </c>
      <c r="AQ34" s="86" t="n">
        <f aca="false">$J$34*'WOT by Month'!AQ34*'WOT revenue'!AQ$7</f>
        <v>0</v>
      </c>
      <c r="AR34" s="86" t="n">
        <f aca="false">$J$34*'WOT by Month'!AR34*'WOT revenue'!AR$7</f>
        <v>0</v>
      </c>
      <c r="AS34" s="86" t="n">
        <f aca="false">$J$34*'WOT by Month'!AS34*'WOT revenue'!AS$7</f>
        <v>0</v>
      </c>
      <c r="AT34" s="86" t="n">
        <f aca="false">$J$34*'WOT by Month'!AT34*'WOT revenue'!AT$7</f>
        <v>0</v>
      </c>
      <c r="AU34" s="86" t="n">
        <f aca="false">$J$34*'WOT by Month'!AU34*'WOT revenue'!AU$7</f>
        <v>0</v>
      </c>
      <c r="AV34" s="86" t="n">
        <f aca="false">$J$34*'WOT by Month'!AV34*'WOT revenue'!AV$7</f>
        <v>0</v>
      </c>
      <c r="AW34" s="86" t="n">
        <f aca="false">$J$34*'WOT by Month'!AW34*'WOT revenue'!AW$7</f>
        <v>0</v>
      </c>
      <c r="AX34" s="86" t="n">
        <f aca="false">$J$34*'WOT by Month'!AX34*'WOT revenue'!AX$7</f>
        <v>0</v>
      </c>
      <c r="AY34" s="86" t="n">
        <f aca="false">$J$34*'WOT by Month'!AY34*'WOT revenue'!AY$7</f>
        <v>0</v>
      </c>
      <c r="AZ34" s="86" t="n">
        <f aca="false">$J$34*'WOT by Month'!AZ34*'WOT revenue'!AZ$7</f>
        <v>0</v>
      </c>
      <c r="BA34" s="86" t="n">
        <f aca="false">$J$34*'WOT by Month'!BA34*'WOT revenue'!BA$7</f>
        <v>0</v>
      </c>
      <c r="BB34" s="86" t="n">
        <f aca="false">$J$34*'WOT by Month'!BB34*'WOT revenue'!BB$7</f>
        <v>0</v>
      </c>
      <c r="BC34" s="86" t="n">
        <f aca="false">$J$34*'WOT by Month'!BC34*'WOT revenue'!BC$7</f>
        <v>0</v>
      </c>
      <c r="BD34" s="86" t="n">
        <f aca="false">$J$34*'WOT by Month'!BD34*'WOT revenue'!BD$7</f>
        <v>0</v>
      </c>
      <c r="BE34" s="86" t="n">
        <f aca="false">$J$34*'WOT by Month'!BE34*'WOT revenue'!BE$7</f>
        <v>0</v>
      </c>
      <c r="BF34" s="86" t="n">
        <f aca="false">$J$34*'WOT by Month'!BF34*'WOT revenue'!BF$7</f>
        <v>0</v>
      </c>
      <c r="BG34" s="86" t="n">
        <f aca="false">$J$34*'WOT by Month'!BG34*'WOT revenue'!BG$7</f>
        <v>0</v>
      </c>
      <c r="BH34" s="86" t="n">
        <f aca="false">$J$34*'WOT by Month'!BH34*'WOT revenue'!BH$7</f>
        <v>0</v>
      </c>
      <c r="BI34" s="86" t="n">
        <f aca="false">$J$34*'WOT by Month'!BI34*'WOT revenue'!BI$7</f>
        <v>0</v>
      </c>
      <c r="BJ34" s="86" t="n">
        <f aca="false">$J$34*'WOT by Month'!BJ34*'WOT revenue'!BJ$7</f>
        <v>0</v>
      </c>
      <c r="BK34" s="86" t="n">
        <f aca="false">$J$34*'WOT by Month'!BK34*'WOT revenue'!BK$7</f>
        <v>0</v>
      </c>
      <c r="BL34" s="86" t="n">
        <f aca="false">$J$34*'WOT by Month'!BL34*'WOT revenue'!BL$7</f>
        <v>0</v>
      </c>
      <c r="BM34" s="86" t="n">
        <f aca="false">$J$34*'WOT by Month'!BM34*'WOT revenue'!BM$7</f>
        <v>0</v>
      </c>
      <c r="BN34" s="86" t="n">
        <f aca="false">$J$34*'WOT by Month'!BN34*'WOT revenue'!BN$7</f>
        <v>0</v>
      </c>
      <c r="BO34" s="86" t="n">
        <f aca="false">$J$34*'WOT by Month'!BO34*'WOT revenue'!BO$7</f>
        <v>0</v>
      </c>
      <c r="BP34" s="86" t="n">
        <f aca="false">$J$34*'WOT by Month'!BP34*'WOT revenue'!BP$7</f>
        <v>0</v>
      </c>
      <c r="BQ34" s="86" t="n">
        <f aca="false">$J$34*'WOT by Month'!BQ34*'WOT revenue'!BQ$7</f>
        <v>0</v>
      </c>
      <c r="BR34" s="86" t="n">
        <f aca="false">$J$34*'WOT by Month'!BR34*'WOT revenue'!BR$7</f>
        <v>0</v>
      </c>
      <c r="BS34" s="86" t="n">
        <f aca="false">$J$34*'WOT by Month'!BS34*'WOT revenue'!BS$7</f>
        <v>0</v>
      </c>
      <c r="BT34" s="86" t="n">
        <f aca="false">$J$34*'WOT by Month'!BT34*'WOT revenue'!BT$7</f>
        <v>0</v>
      </c>
      <c r="BU34" s="86" t="n">
        <f aca="false">$J$34*'WOT by Month'!BU34*'WOT revenue'!BU$7</f>
        <v>0</v>
      </c>
      <c r="BV34" s="86" t="n">
        <f aca="false">$J$34*'WOT by Month'!BV34*'WOT revenue'!BV$7</f>
        <v>0</v>
      </c>
      <c r="BW34" s="80"/>
      <c r="BX34" s="80"/>
      <c r="BY34" s="80"/>
      <c r="BZ34" s="80"/>
      <c r="CA34" s="80"/>
      <c r="CB34" s="80"/>
      <c r="CC34" s="80"/>
      <c r="CD34" s="80"/>
      <c r="CE34" s="80"/>
      <c r="CF34" s="80"/>
      <c r="CG34" s="80"/>
      <c r="CH34" s="80"/>
      <c r="CI34" s="80"/>
      <c r="CJ34" s="80"/>
      <c r="CK34" s="80"/>
      <c r="CL34" s="80"/>
      <c r="CM34" s="80"/>
      <c r="CN34" s="80"/>
      <c r="CO34" s="80"/>
      <c r="CP34" s="80"/>
      <c r="CQ34" s="80"/>
      <c r="CR34" s="80"/>
      <c r="CS34" s="80"/>
      <c r="CT34" s="80"/>
      <c r="CU34" s="80"/>
      <c r="CV34" s="80"/>
      <c r="CW34" s="80"/>
      <c r="CX34" s="80"/>
      <c r="CY34" s="80"/>
      <c r="CZ34" s="80"/>
      <c r="DA34" s="80"/>
      <c r="DB34" s="80"/>
      <c r="DC34" s="80"/>
    </row>
    <row r="35" customFormat="false" ht="12.75" hidden="false" customHeight="false" outlineLevel="0" collapsed="false">
      <c r="A35" s="0" t="n">
        <v>26816</v>
      </c>
      <c r="B35" s="0" t="s">
        <v>63</v>
      </c>
      <c r="C35" s="82" t="n">
        <v>21500</v>
      </c>
      <c r="D35" s="83" t="n">
        <v>36647</v>
      </c>
      <c r="E35" s="83" t="n">
        <v>38472</v>
      </c>
      <c r="F35" s="0" t="s">
        <v>49</v>
      </c>
      <c r="G35" s="92"/>
      <c r="H35" s="82" t="n">
        <v>21500</v>
      </c>
      <c r="I35" s="82" t="n">
        <v>21500</v>
      </c>
      <c r="J35" s="85" t="n">
        <v>0.17</v>
      </c>
      <c r="K35" s="62" t="n">
        <v>1334075</v>
      </c>
      <c r="L35" s="86" t="n">
        <f aca="false">$J$35*'WOT by Month'!L35*'WOT revenue'!L$7</f>
        <v>113305</v>
      </c>
      <c r="M35" s="86" t="n">
        <f aca="false">$J$35*'WOT by Month'!M35*'WOT revenue'!M$7</f>
        <v>109650</v>
      </c>
      <c r="N35" s="86" t="n">
        <f aca="false">$J$35*'WOT by Month'!N35*'WOT revenue'!N$7</f>
        <v>113305</v>
      </c>
      <c r="O35" s="86" t="n">
        <f aca="false">$J$35*'WOT by Month'!O35*'WOT revenue'!O$7</f>
        <v>113305</v>
      </c>
      <c r="P35" s="86" t="n">
        <f aca="false">$J$35*'WOT by Month'!P35*'WOT revenue'!P$7</f>
        <v>102340</v>
      </c>
      <c r="Q35" s="86" t="n">
        <f aca="false">$J$35*'WOT by Month'!Q35*'WOT revenue'!Q$7</f>
        <v>113305</v>
      </c>
      <c r="R35" s="86" t="n">
        <f aca="false">$J$35*'WOT by Month'!R35*'WOT revenue'!R$7</f>
        <v>109650</v>
      </c>
      <c r="S35" s="86" t="n">
        <f aca="false">$J$35*'WOT by Month'!S35*'WOT revenue'!S$7</f>
        <v>113305</v>
      </c>
      <c r="T35" s="86" t="n">
        <f aca="false">$J$35*'WOT by Month'!T35*'WOT revenue'!T$7</f>
        <v>109650</v>
      </c>
      <c r="U35" s="86" t="n">
        <f aca="false">$J$35*'WOT by Month'!U35*'WOT revenue'!U$7</f>
        <v>113305</v>
      </c>
      <c r="V35" s="86" t="n">
        <f aca="false">$J$35*'WOT by Month'!V35*'WOT revenue'!V$7</f>
        <v>113305</v>
      </c>
      <c r="W35" s="86" t="n">
        <f aca="false">$J$35*'WOT by Month'!W35*'WOT revenue'!W$7</f>
        <v>109650</v>
      </c>
      <c r="X35" s="86" t="n">
        <f aca="false">$J$35*'WOT by Month'!X35*'WOT revenue'!X$7</f>
        <v>113305</v>
      </c>
      <c r="Y35" s="86" t="n">
        <f aca="false">$J$35*'WOT by Month'!Y35*'WOT revenue'!Y$7</f>
        <v>109650</v>
      </c>
      <c r="Z35" s="86" t="n">
        <f aca="false">$J$35*'WOT by Month'!Z35*'WOT revenue'!Z$7</f>
        <v>113305</v>
      </c>
      <c r="AA35" s="86" t="n">
        <f aca="false">$J$35*'WOT by Month'!AA35*'WOT revenue'!AA$7</f>
        <v>113305</v>
      </c>
      <c r="AB35" s="86" t="n">
        <f aca="false">$J$35*'WOT by Month'!AB35*'WOT revenue'!AB$7</f>
        <v>102340</v>
      </c>
      <c r="AC35" s="86" t="n">
        <f aca="false">$J$35*'WOT by Month'!AC35*'WOT revenue'!AC$7</f>
        <v>113305</v>
      </c>
      <c r="AD35" s="86" t="n">
        <f aca="false">$J$35*'WOT by Month'!AD35*'WOT revenue'!AD$7</f>
        <v>109650</v>
      </c>
      <c r="AE35" s="86" t="n">
        <f aca="false">$J$35*'WOT by Month'!AE35*'WOT revenue'!AE$7</f>
        <v>113305</v>
      </c>
      <c r="AF35" s="86" t="n">
        <f aca="false">$J$35*'WOT by Month'!AF35*'WOT revenue'!AF$7</f>
        <v>109650</v>
      </c>
      <c r="AG35" s="86" t="n">
        <f aca="false">$J$35*'WOT by Month'!AG35*'WOT revenue'!AG$7</f>
        <v>113305</v>
      </c>
      <c r="AH35" s="86" t="n">
        <f aca="false">$J$35*'WOT by Month'!AH35*'WOT revenue'!AH$7</f>
        <v>113305</v>
      </c>
      <c r="AI35" s="86" t="n">
        <f aca="false">$J$35*'WOT by Month'!AI35*'WOT revenue'!AI$7</f>
        <v>109650</v>
      </c>
      <c r="AJ35" s="86" t="n">
        <f aca="false">$J$35*'WOT by Month'!AJ35*'WOT revenue'!AJ$7</f>
        <v>113305</v>
      </c>
      <c r="AK35" s="86" t="n">
        <f aca="false">$J$35*'WOT by Month'!AK35*'WOT revenue'!AK$7</f>
        <v>109650</v>
      </c>
      <c r="AL35" s="86" t="n">
        <f aca="false">$J$35*'WOT by Month'!AL35*'WOT revenue'!AL$7</f>
        <v>113305</v>
      </c>
      <c r="AM35" s="86" t="n">
        <f aca="false">$J$35*'WOT by Month'!AM35*'WOT revenue'!AM$7</f>
        <v>113305</v>
      </c>
      <c r="AN35" s="86" t="n">
        <f aca="false">$J$35*'WOT by Month'!AN35*'WOT revenue'!AN$7</f>
        <v>105995</v>
      </c>
      <c r="AO35" s="86" t="n">
        <f aca="false">$J$35*'WOT by Month'!AO35*'WOT revenue'!AO$7</f>
        <v>113305</v>
      </c>
      <c r="AP35" s="86" t="n">
        <f aca="false">$J$35*'WOT by Month'!AP35*'WOT revenue'!AP$7</f>
        <v>109650</v>
      </c>
      <c r="AQ35" s="86" t="n">
        <f aca="false">$J$35*'WOT by Month'!AQ35*'WOT revenue'!AQ$7</f>
        <v>113305</v>
      </c>
      <c r="AR35" s="86" t="n">
        <f aca="false">$J$35*'WOT by Month'!AR35*'WOT revenue'!AR$7</f>
        <v>109650</v>
      </c>
      <c r="AS35" s="86" t="n">
        <f aca="false">$J$35*'WOT by Month'!AS35*'WOT revenue'!AS$7</f>
        <v>113305</v>
      </c>
      <c r="AT35" s="86" t="n">
        <f aca="false">$J$35*'WOT by Month'!AT35*'WOT revenue'!AT$7</f>
        <v>113305</v>
      </c>
      <c r="AU35" s="86" t="n">
        <f aca="false">$J$35*'WOT by Month'!AU35*'WOT revenue'!AU$7</f>
        <v>109650</v>
      </c>
      <c r="AV35" s="86" t="n">
        <f aca="false">$J$35*'WOT by Month'!AV35*'WOT revenue'!AV$7</f>
        <v>113305</v>
      </c>
      <c r="AW35" s="86" t="n">
        <f aca="false">$J$35*'WOT by Month'!AW35*'WOT revenue'!AW$7</f>
        <v>109650</v>
      </c>
      <c r="AX35" s="86" t="n">
        <f aca="false">$J$35*'WOT by Month'!AX35*'WOT revenue'!AX$7</f>
        <v>113305</v>
      </c>
      <c r="AY35" s="86" t="n">
        <f aca="false">$J$35*'WOT by Month'!AY35*'WOT revenue'!AY$7</f>
        <v>113305</v>
      </c>
      <c r="AZ35" s="86" t="n">
        <f aca="false">$J$35*'WOT by Month'!AZ35*'WOT revenue'!AZ$7</f>
        <v>102340</v>
      </c>
      <c r="BA35" s="86" t="n">
        <f aca="false">$J$35*'WOT by Month'!BA35*'WOT revenue'!BA$7</f>
        <v>113305</v>
      </c>
      <c r="BB35" s="86" t="n">
        <f aca="false">$J$35*'WOT by Month'!BB35*'WOT revenue'!BB$7</f>
        <v>109650</v>
      </c>
      <c r="BC35" s="86" t="n">
        <f aca="false">$J$35*'WOT by Month'!BC35*'WOT revenue'!BC$7</f>
        <v>0</v>
      </c>
      <c r="BD35" s="86" t="n">
        <f aca="false">$J$35*'WOT by Month'!BD35*'WOT revenue'!BD$7</f>
        <v>0</v>
      </c>
      <c r="BE35" s="86" t="n">
        <f aca="false">$J$35*'WOT by Month'!BE35*'WOT revenue'!BE$7</f>
        <v>0</v>
      </c>
      <c r="BF35" s="86" t="n">
        <f aca="false">$J$35*'WOT by Month'!BF35*'WOT revenue'!BF$7</f>
        <v>0</v>
      </c>
      <c r="BG35" s="86" t="n">
        <f aca="false">$J$35*'WOT by Month'!BG35*'WOT revenue'!BG$7</f>
        <v>0</v>
      </c>
      <c r="BH35" s="86" t="n">
        <f aca="false">$J$35*'WOT by Month'!BH35*'WOT revenue'!BH$7</f>
        <v>0</v>
      </c>
      <c r="BI35" s="86" t="n">
        <f aca="false">$J$35*'WOT by Month'!BI35*'WOT revenue'!BI$7</f>
        <v>102000</v>
      </c>
      <c r="BJ35" s="86" t="n">
        <f aca="false">$J$35*'WOT by Month'!BJ35*'WOT revenue'!BJ$7</f>
        <v>105400</v>
      </c>
      <c r="BK35" s="86" t="n">
        <f aca="false">$J$35*'WOT by Month'!BK35*'WOT revenue'!BK$7</f>
        <v>105400</v>
      </c>
      <c r="BL35" s="86" t="n">
        <f aca="false">$J$35*'WOT by Month'!BL35*'WOT revenue'!BL$7</f>
        <v>95200</v>
      </c>
      <c r="BM35" s="86" t="n">
        <f aca="false">$J$35*'WOT by Month'!BM35*'WOT revenue'!BM$7</f>
        <v>105400</v>
      </c>
      <c r="BN35" s="86" t="n">
        <f aca="false">$J$35*'WOT by Month'!BN35*'WOT revenue'!BN$7</f>
        <v>102000</v>
      </c>
      <c r="BO35" s="86" t="n">
        <f aca="false">$J$35*'WOT by Month'!BO35*'WOT revenue'!BO$7</f>
        <v>105400</v>
      </c>
      <c r="BP35" s="86" t="n">
        <f aca="false">$J$35*'WOT by Month'!BP35*'WOT revenue'!BP$7</f>
        <v>102000</v>
      </c>
      <c r="BQ35" s="86" t="n">
        <f aca="false">$J$35*'WOT by Month'!BQ35*'WOT revenue'!BQ$7</f>
        <v>105400</v>
      </c>
      <c r="BR35" s="86" t="n">
        <f aca="false">$J$35*'WOT by Month'!BR35*'WOT revenue'!BR$7</f>
        <v>105400</v>
      </c>
      <c r="BS35" s="86" t="n">
        <f aca="false">$J$35*'WOT by Month'!BS35*'WOT revenue'!BS$7</f>
        <v>102000</v>
      </c>
      <c r="BT35" s="86" t="n">
        <f aca="false">$J$35*'WOT by Month'!BT35*'WOT revenue'!BT$7</f>
        <v>105400</v>
      </c>
      <c r="BU35" s="86" t="n">
        <f aca="false">$J$35*'WOT by Month'!BU35*'WOT revenue'!BU$7</f>
        <v>102000</v>
      </c>
      <c r="BV35" s="86" t="n">
        <f aca="false">$J$35*'WOT by Month'!BV35*'WOT revenue'!BV$7</f>
        <v>105400</v>
      </c>
      <c r="BW35" s="80"/>
      <c r="BX35" s="80"/>
      <c r="BY35" s="80"/>
      <c r="BZ35" s="80"/>
      <c r="CA35" s="80"/>
      <c r="CB35" s="80"/>
      <c r="CC35" s="80"/>
      <c r="CD35" s="80"/>
      <c r="CE35" s="80"/>
      <c r="CF35" s="80"/>
      <c r="CG35" s="80"/>
      <c r="CH35" s="80"/>
      <c r="CI35" s="80"/>
      <c r="CJ35" s="80"/>
      <c r="CK35" s="80"/>
      <c r="CL35" s="80"/>
      <c r="CM35" s="80"/>
      <c r="CN35" s="80"/>
      <c r="CO35" s="80"/>
      <c r="CP35" s="80"/>
      <c r="CQ35" s="80"/>
      <c r="CR35" s="80"/>
      <c r="CS35" s="80"/>
      <c r="CT35" s="80"/>
      <c r="CU35" s="80"/>
      <c r="CV35" s="80"/>
      <c r="CW35" s="80"/>
      <c r="CX35" s="80"/>
      <c r="CY35" s="80"/>
      <c r="CZ35" s="80"/>
      <c r="DA35" s="80"/>
      <c r="DB35" s="80"/>
      <c r="DC35" s="80"/>
    </row>
    <row r="36" customFormat="false" ht="12.75" hidden="false" customHeight="false" outlineLevel="0" collapsed="false">
      <c r="A36" s="0" t="n">
        <v>27293</v>
      </c>
      <c r="B36" s="0" t="s">
        <v>64</v>
      </c>
      <c r="C36" s="82" t="n">
        <v>49000</v>
      </c>
      <c r="D36" s="83" t="n">
        <v>36831</v>
      </c>
      <c r="E36" s="83" t="n">
        <v>37195</v>
      </c>
      <c r="F36" s="0" t="s">
        <v>49</v>
      </c>
      <c r="G36" s="92"/>
      <c r="H36" s="82" t="n">
        <v>49000</v>
      </c>
      <c r="I36" s="82" t="n">
        <v>49000</v>
      </c>
      <c r="J36" s="85" t="n">
        <v>0.285</v>
      </c>
      <c r="K36" s="62" t="n">
        <v>0</v>
      </c>
      <c r="L36" s="86" t="n">
        <f aca="false">$J$36*'WOT by Month'!L36*'WOT revenue'!L$7</f>
        <v>432915</v>
      </c>
      <c r="M36" s="86" t="n">
        <f aca="false">$J$36*'WOT by Month'!M36*'WOT revenue'!M$7</f>
        <v>0</v>
      </c>
      <c r="N36" s="86" t="n">
        <f aca="false">$J$36*'WOT by Month'!N36*'WOT revenue'!N$7</f>
        <v>0</v>
      </c>
      <c r="O36" s="86" t="n">
        <f aca="false">$J$36*'WOT by Month'!O36*'WOT revenue'!O$7</f>
        <v>0</v>
      </c>
      <c r="P36" s="86" t="n">
        <f aca="false">$J$36*'WOT by Month'!P36*'WOT revenue'!P$7</f>
        <v>0</v>
      </c>
      <c r="Q36" s="86" t="n">
        <f aca="false">$J$36*'WOT by Month'!Q36*'WOT revenue'!Q$7</f>
        <v>0</v>
      </c>
      <c r="R36" s="86" t="n">
        <f aca="false">$J$36*'WOT by Month'!R36*'WOT revenue'!R$7</f>
        <v>0</v>
      </c>
      <c r="S36" s="86" t="n">
        <f aca="false">$J$36*'WOT by Month'!S36*'WOT revenue'!S$7</f>
        <v>0</v>
      </c>
      <c r="T36" s="86" t="n">
        <f aca="false">$J$36*'WOT by Month'!T36*'WOT revenue'!T$7</f>
        <v>0</v>
      </c>
      <c r="U36" s="86" t="n">
        <f aca="false">$J$36*'WOT by Month'!U36*'WOT revenue'!U$7</f>
        <v>0</v>
      </c>
      <c r="V36" s="86" t="n">
        <f aca="false">$J$36*'WOT by Month'!V36*'WOT revenue'!V$7</f>
        <v>0</v>
      </c>
      <c r="W36" s="86" t="n">
        <f aca="false">$J$36*'WOT by Month'!W36*'WOT revenue'!W$7</f>
        <v>0</v>
      </c>
      <c r="X36" s="86" t="n">
        <f aca="false">$J$36*'WOT by Month'!X36*'WOT revenue'!X$7</f>
        <v>0</v>
      </c>
      <c r="Y36" s="86" t="n">
        <f aca="false">$J$36*'WOT by Month'!Y36*'WOT revenue'!Y$7</f>
        <v>0</v>
      </c>
      <c r="Z36" s="86" t="n">
        <f aca="false">$J$36*'WOT by Month'!Z36*'WOT revenue'!Z$7</f>
        <v>0</v>
      </c>
      <c r="AA36" s="86" t="n">
        <f aca="false">$J$36*'WOT by Month'!AA36*'WOT revenue'!AA$7</f>
        <v>0</v>
      </c>
      <c r="AB36" s="86" t="n">
        <f aca="false">$J$36*'WOT by Month'!AB36*'WOT revenue'!AB$7</f>
        <v>0</v>
      </c>
      <c r="AC36" s="86" t="n">
        <f aca="false">$J$36*'WOT by Month'!AC36*'WOT revenue'!AC$7</f>
        <v>0</v>
      </c>
      <c r="AD36" s="86" t="n">
        <f aca="false">$J$36*'WOT by Month'!AD36*'WOT revenue'!AD$7</f>
        <v>0</v>
      </c>
      <c r="AE36" s="86" t="n">
        <f aca="false">$J$36*'WOT by Month'!AE36*'WOT revenue'!AE$7</f>
        <v>0</v>
      </c>
      <c r="AF36" s="86" t="n">
        <f aca="false">$J$36*'WOT by Month'!AF36*'WOT revenue'!AF$7</f>
        <v>0</v>
      </c>
      <c r="AG36" s="86" t="n">
        <f aca="false">$J$36*'WOT by Month'!AG36*'WOT revenue'!AG$7</f>
        <v>0</v>
      </c>
      <c r="AH36" s="86" t="n">
        <f aca="false">$J$36*'WOT by Month'!AH36*'WOT revenue'!AH$7</f>
        <v>0</v>
      </c>
      <c r="AI36" s="86" t="n">
        <f aca="false">$J$36*'WOT by Month'!AI36*'WOT revenue'!AI$7</f>
        <v>0</v>
      </c>
      <c r="AJ36" s="86" t="n">
        <f aca="false">$J$36*'WOT by Month'!AJ36*'WOT revenue'!AJ$7</f>
        <v>0</v>
      </c>
      <c r="AK36" s="86" t="n">
        <f aca="false">$J$36*'WOT by Month'!AK36*'WOT revenue'!AK$7</f>
        <v>0</v>
      </c>
      <c r="AL36" s="86" t="n">
        <f aca="false">$J$36*'WOT by Month'!AL36*'WOT revenue'!AL$7</f>
        <v>0</v>
      </c>
      <c r="AM36" s="86" t="n">
        <f aca="false">$J$36*'WOT by Month'!AM36*'WOT revenue'!AM$7</f>
        <v>0</v>
      </c>
      <c r="AN36" s="86" t="n">
        <f aca="false">$J$36*'WOT by Month'!AN36*'WOT revenue'!AN$7</f>
        <v>0</v>
      </c>
      <c r="AO36" s="86" t="n">
        <f aca="false">$J$36*'WOT by Month'!AO36*'WOT revenue'!AO$7</f>
        <v>0</v>
      </c>
      <c r="AP36" s="86" t="n">
        <f aca="false">$J$36*'WOT by Month'!AP36*'WOT revenue'!AP$7</f>
        <v>0</v>
      </c>
      <c r="AQ36" s="86" t="n">
        <f aca="false">$J$36*'WOT by Month'!AQ36*'WOT revenue'!AQ$7</f>
        <v>0</v>
      </c>
      <c r="AR36" s="86" t="n">
        <f aca="false">$J$36*'WOT by Month'!AR36*'WOT revenue'!AR$7</f>
        <v>0</v>
      </c>
      <c r="AS36" s="86" t="n">
        <f aca="false">$J$36*'WOT by Month'!AS36*'WOT revenue'!AS$7</f>
        <v>0</v>
      </c>
      <c r="AT36" s="86" t="n">
        <f aca="false">$J$36*'WOT by Month'!AT36*'WOT revenue'!AT$7</f>
        <v>0</v>
      </c>
      <c r="AU36" s="86" t="n">
        <f aca="false">$J$36*'WOT by Month'!AU36*'WOT revenue'!AU$7</f>
        <v>0</v>
      </c>
      <c r="AV36" s="86" t="n">
        <f aca="false">$J$36*'WOT by Month'!AV36*'WOT revenue'!AV$7</f>
        <v>0</v>
      </c>
      <c r="AW36" s="86" t="n">
        <f aca="false">$J$36*'WOT by Month'!AW36*'WOT revenue'!AW$7</f>
        <v>0</v>
      </c>
      <c r="AX36" s="86" t="n">
        <f aca="false">$J$36*'WOT by Month'!AX36*'WOT revenue'!AX$7</f>
        <v>0</v>
      </c>
      <c r="AY36" s="86" t="n">
        <f aca="false">$J$36*'WOT by Month'!AY36*'WOT revenue'!AY$7</f>
        <v>0</v>
      </c>
      <c r="AZ36" s="86" t="n">
        <f aca="false">$J$36*'WOT by Month'!AZ36*'WOT revenue'!AZ$7</f>
        <v>0</v>
      </c>
      <c r="BA36" s="86" t="n">
        <f aca="false">$J$36*'WOT by Month'!BA36*'WOT revenue'!BA$7</f>
        <v>0</v>
      </c>
      <c r="BB36" s="86" t="n">
        <f aca="false">$J$36*'WOT by Month'!BB36*'WOT revenue'!BB$7</f>
        <v>0</v>
      </c>
      <c r="BC36" s="86" t="n">
        <f aca="false">$J$36*'WOT by Month'!BC36*'WOT revenue'!BC$7</f>
        <v>0</v>
      </c>
      <c r="BD36" s="86" t="n">
        <f aca="false">$J$36*'WOT by Month'!BD36*'WOT revenue'!BD$7</f>
        <v>0</v>
      </c>
      <c r="BE36" s="86" t="n">
        <f aca="false">$J$36*'WOT by Month'!BE36*'WOT revenue'!BE$7</f>
        <v>0</v>
      </c>
      <c r="BF36" s="86" t="n">
        <f aca="false">$J$36*'WOT by Month'!BF36*'WOT revenue'!BF$7</f>
        <v>0</v>
      </c>
      <c r="BG36" s="86" t="n">
        <f aca="false">$J$36*'WOT by Month'!BG36*'WOT revenue'!BG$7</f>
        <v>0</v>
      </c>
      <c r="BH36" s="86" t="n">
        <f aca="false">$J$36*'WOT by Month'!BH36*'WOT revenue'!BH$7</f>
        <v>0</v>
      </c>
      <c r="BI36" s="86" t="n">
        <f aca="false">$J$36*'WOT by Month'!BI36*'WOT revenue'!BI$7</f>
        <v>0</v>
      </c>
      <c r="BJ36" s="86" t="n">
        <f aca="false">$J$36*'WOT by Month'!BJ36*'WOT revenue'!BJ$7</f>
        <v>0</v>
      </c>
      <c r="BK36" s="86" t="n">
        <f aca="false">$J$36*'WOT by Month'!BK36*'WOT revenue'!BK$7</f>
        <v>0</v>
      </c>
      <c r="BL36" s="86" t="n">
        <f aca="false">$J$36*'WOT by Month'!BL36*'WOT revenue'!BL$7</f>
        <v>0</v>
      </c>
      <c r="BM36" s="86" t="n">
        <f aca="false">$J$36*'WOT by Month'!BM36*'WOT revenue'!BM$7</f>
        <v>0</v>
      </c>
      <c r="BN36" s="86" t="n">
        <f aca="false">$J$36*'WOT by Month'!BN36*'WOT revenue'!BN$7</f>
        <v>0</v>
      </c>
      <c r="BO36" s="86" t="n">
        <f aca="false">$J$36*'WOT by Month'!BO36*'WOT revenue'!BO$7</f>
        <v>0</v>
      </c>
      <c r="BP36" s="86" t="n">
        <f aca="false">$J$36*'WOT by Month'!BP36*'WOT revenue'!BP$7</f>
        <v>0</v>
      </c>
      <c r="BQ36" s="86" t="n">
        <f aca="false">$J$36*'WOT by Month'!BQ36*'WOT revenue'!BQ$7</f>
        <v>0</v>
      </c>
      <c r="BR36" s="86" t="n">
        <f aca="false">$J$36*'WOT by Month'!BR36*'WOT revenue'!BR$7</f>
        <v>0</v>
      </c>
      <c r="BS36" s="86" t="n">
        <f aca="false">$J$36*'WOT by Month'!BS36*'WOT revenue'!BS$7</f>
        <v>0</v>
      </c>
      <c r="BT36" s="86" t="n">
        <f aca="false">$J$36*'WOT by Month'!BT36*'WOT revenue'!BT$7</f>
        <v>0</v>
      </c>
      <c r="BU36" s="86" t="n">
        <f aca="false">$J$36*'WOT by Month'!BU36*'WOT revenue'!BU$7</f>
        <v>0</v>
      </c>
      <c r="BV36" s="86" t="n">
        <f aca="false">$J$36*'WOT by Month'!BV36*'WOT revenue'!BV$7</f>
        <v>0</v>
      </c>
      <c r="BW36" s="80"/>
      <c r="BX36" s="80"/>
      <c r="BY36" s="80"/>
      <c r="BZ36" s="80"/>
      <c r="CA36" s="80"/>
      <c r="CB36" s="80"/>
      <c r="CC36" s="80"/>
      <c r="CD36" s="80"/>
      <c r="CE36" s="80"/>
      <c r="CF36" s="80"/>
      <c r="CG36" s="80"/>
      <c r="CH36" s="80"/>
      <c r="CI36" s="80"/>
      <c r="CJ36" s="80"/>
      <c r="CK36" s="80"/>
      <c r="CL36" s="80"/>
      <c r="CM36" s="80"/>
      <c r="CN36" s="80"/>
      <c r="CO36" s="80"/>
      <c r="CP36" s="80"/>
      <c r="CQ36" s="80"/>
      <c r="CR36" s="80"/>
      <c r="CS36" s="80"/>
      <c r="CT36" s="80"/>
      <c r="CU36" s="80"/>
      <c r="CV36" s="80"/>
      <c r="CW36" s="80"/>
      <c r="CX36" s="80"/>
      <c r="CY36" s="80"/>
      <c r="CZ36" s="80"/>
      <c r="DA36" s="80"/>
      <c r="DB36" s="80"/>
      <c r="DC36" s="80"/>
    </row>
    <row r="37" customFormat="false" ht="12.75" hidden="false" customHeight="false" outlineLevel="0" collapsed="false">
      <c r="A37" s="0" t="n">
        <v>27352</v>
      </c>
      <c r="B37" s="0" t="s">
        <v>64</v>
      </c>
      <c r="C37" s="82" t="n">
        <v>21500</v>
      </c>
      <c r="D37" s="83" t="n">
        <v>37196</v>
      </c>
      <c r="E37" s="83" t="n">
        <v>37560</v>
      </c>
      <c r="F37" s="0" t="s">
        <v>49</v>
      </c>
      <c r="G37" s="92"/>
      <c r="J37" s="85" t="n">
        <v>0.3</v>
      </c>
      <c r="K37" s="62" t="n">
        <v>1960800</v>
      </c>
      <c r="L37" s="86" t="n">
        <f aca="false">$J$37*'WOT by Month'!L37*'WOT revenue'!L$7</f>
        <v>0</v>
      </c>
      <c r="M37" s="86" t="n">
        <f aca="false">$J$37*'WOT by Month'!M37*'WOT revenue'!M$7</f>
        <v>193500</v>
      </c>
      <c r="N37" s="86" t="n">
        <f aca="false">$J$37*'WOT by Month'!N37*'WOT revenue'!N$7</f>
        <v>199950</v>
      </c>
      <c r="O37" s="86" t="n">
        <f aca="false">$J$37*'WOT by Month'!O37*'WOT revenue'!O$7</f>
        <v>199950</v>
      </c>
      <c r="P37" s="86" t="n">
        <f aca="false">$J$37*'WOT by Month'!P37*'WOT revenue'!P$7</f>
        <v>180600</v>
      </c>
      <c r="Q37" s="86" t="n">
        <f aca="false">$J$37*'WOT by Month'!Q37*'WOT revenue'!Q$7</f>
        <v>199950</v>
      </c>
      <c r="R37" s="86" t="n">
        <f aca="false">$J$37*'WOT by Month'!R37*'WOT revenue'!R$7</f>
        <v>193500</v>
      </c>
      <c r="S37" s="86" t="n">
        <f aca="false">$J$37*'WOT by Month'!S37*'WOT revenue'!S$7</f>
        <v>199950</v>
      </c>
      <c r="T37" s="86" t="n">
        <f aca="false">$J$37*'WOT by Month'!T37*'WOT revenue'!T$7</f>
        <v>193500</v>
      </c>
      <c r="U37" s="86" t="n">
        <f aca="false">$J$37*'WOT by Month'!U37*'WOT revenue'!U$7</f>
        <v>199950</v>
      </c>
      <c r="V37" s="86" t="n">
        <f aca="false">$J$37*'WOT by Month'!V37*'WOT revenue'!V$7</f>
        <v>199950</v>
      </c>
      <c r="W37" s="86" t="n">
        <f aca="false">$J$37*'WOT by Month'!W37*'WOT revenue'!W$7</f>
        <v>193500</v>
      </c>
      <c r="X37" s="86" t="n">
        <f aca="false">$J$37*'WOT by Month'!X37*'WOT revenue'!X$7</f>
        <v>199950</v>
      </c>
      <c r="Y37" s="86" t="n">
        <f aca="false">$J$37*'WOT by Month'!Y37*'WOT revenue'!Y$7</f>
        <v>0</v>
      </c>
      <c r="Z37" s="86" t="n">
        <f aca="false">$J$37*'WOT by Month'!Z37*'WOT revenue'!Z$7</f>
        <v>0</v>
      </c>
      <c r="AA37" s="86" t="n">
        <f aca="false">$J$37*'WOT by Month'!AA37*'WOT revenue'!AA$7</f>
        <v>0</v>
      </c>
      <c r="AB37" s="86" t="n">
        <f aca="false">$J$37*'WOT by Month'!AB37*'WOT revenue'!AB$7</f>
        <v>0</v>
      </c>
      <c r="AC37" s="86" t="n">
        <f aca="false">$J$37*'WOT by Month'!AC37*'WOT revenue'!AC$7</f>
        <v>0</v>
      </c>
      <c r="AD37" s="86" t="n">
        <f aca="false">$J$37*'WOT by Month'!AD37*'WOT revenue'!AD$7</f>
        <v>0</v>
      </c>
      <c r="AE37" s="86" t="n">
        <f aca="false">$J$37*'WOT by Month'!AE37*'WOT revenue'!AE$7</f>
        <v>0</v>
      </c>
      <c r="AF37" s="86" t="n">
        <f aca="false">$J$37*'WOT by Month'!AF37*'WOT revenue'!AF$7</f>
        <v>0</v>
      </c>
      <c r="AG37" s="86" t="n">
        <f aca="false">$J$37*'WOT by Month'!AG37*'WOT revenue'!AG$7</f>
        <v>0</v>
      </c>
      <c r="AH37" s="86" t="n">
        <f aca="false">$J$37*'WOT by Month'!AH37*'WOT revenue'!AH$7</f>
        <v>0</v>
      </c>
      <c r="AI37" s="86" t="n">
        <f aca="false">$J$37*'WOT by Month'!AI37*'WOT revenue'!AI$7</f>
        <v>0</v>
      </c>
      <c r="AJ37" s="86" t="n">
        <f aca="false">$J$37*'WOT by Month'!AJ37*'WOT revenue'!AJ$7</f>
        <v>0</v>
      </c>
      <c r="AK37" s="86" t="n">
        <f aca="false">$J$37*'WOT by Month'!AK37*'WOT revenue'!AK$7</f>
        <v>0</v>
      </c>
      <c r="AL37" s="86" t="n">
        <f aca="false">$J$37*'WOT by Month'!AL37*'WOT revenue'!AL$7</f>
        <v>0</v>
      </c>
      <c r="AM37" s="86" t="n">
        <f aca="false">$J$37*'WOT by Month'!AM37*'WOT revenue'!AM$7</f>
        <v>0</v>
      </c>
      <c r="AN37" s="86" t="n">
        <f aca="false">$J$37*'WOT by Month'!AN37*'WOT revenue'!AN$7</f>
        <v>0</v>
      </c>
      <c r="AO37" s="86" t="n">
        <f aca="false">$J$37*'WOT by Month'!AO37*'WOT revenue'!AO$7</f>
        <v>0</v>
      </c>
      <c r="AP37" s="86" t="n">
        <f aca="false">$J$37*'WOT by Month'!AP37*'WOT revenue'!AP$7</f>
        <v>0</v>
      </c>
      <c r="AQ37" s="86" t="n">
        <f aca="false">$J$37*'WOT by Month'!AQ37*'WOT revenue'!AQ$7</f>
        <v>0</v>
      </c>
      <c r="AR37" s="86" t="n">
        <f aca="false">$J$37*'WOT by Month'!AR37*'WOT revenue'!AR$7</f>
        <v>0</v>
      </c>
      <c r="AS37" s="86" t="n">
        <f aca="false">$J$37*'WOT by Month'!AS37*'WOT revenue'!AS$7</f>
        <v>0</v>
      </c>
      <c r="AT37" s="86" t="n">
        <f aca="false">$J$37*'WOT by Month'!AT37*'WOT revenue'!AT$7</f>
        <v>0</v>
      </c>
      <c r="AU37" s="86" t="n">
        <f aca="false">$J$37*'WOT by Month'!AU37*'WOT revenue'!AU$7</f>
        <v>0</v>
      </c>
      <c r="AV37" s="86" t="n">
        <f aca="false">$J$37*'WOT by Month'!AV37*'WOT revenue'!AV$7</f>
        <v>0</v>
      </c>
      <c r="AW37" s="86" t="n">
        <f aca="false">$J$37*'WOT by Month'!AW37*'WOT revenue'!AW$7</f>
        <v>0</v>
      </c>
      <c r="AX37" s="86" t="n">
        <f aca="false">$J$37*'WOT by Month'!AX37*'WOT revenue'!AX$7</f>
        <v>0</v>
      </c>
      <c r="AY37" s="86" t="n">
        <f aca="false">$J$37*'WOT by Month'!AY37*'WOT revenue'!AY$7</f>
        <v>0</v>
      </c>
      <c r="AZ37" s="86" t="n">
        <f aca="false">$J$37*'WOT by Month'!AZ37*'WOT revenue'!AZ$7</f>
        <v>0</v>
      </c>
      <c r="BA37" s="86" t="n">
        <f aca="false">$J$37*'WOT by Month'!BA37*'WOT revenue'!BA$7</f>
        <v>0</v>
      </c>
      <c r="BB37" s="86" t="n">
        <f aca="false">$J$37*'WOT by Month'!BB37*'WOT revenue'!BB$7</f>
        <v>0</v>
      </c>
      <c r="BC37" s="86" t="n">
        <f aca="false">$J$37*'WOT by Month'!BC37*'WOT revenue'!BC$7</f>
        <v>0</v>
      </c>
      <c r="BD37" s="86" t="n">
        <f aca="false">$J$37*'WOT by Month'!BD37*'WOT revenue'!BD$7</f>
        <v>0</v>
      </c>
      <c r="BE37" s="86" t="n">
        <f aca="false">$J$37*'WOT by Month'!BE37*'WOT revenue'!BE$7</f>
        <v>0</v>
      </c>
      <c r="BF37" s="86" t="n">
        <f aca="false">$J$37*'WOT by Month'!BF37*'WOT revenue'!BF$7</f>
        <v>0</v>
      </c>
      <c r="BG37" s="86" t="n">
        <f aca="false">$J$37*'WOT by Month'!BG37*'WOT revenue'!BG$7</f>
        <v>0</v>
      </c>
      <c r="BH37" s="86" t="n">
        <f aca="false">$J$37*'WOT by Month'!BH37*'WOT revenue'!BH$7</f>
        <v>0</v>
      </c>
      <c r="BI37" s="86" t="n">
        <f aca="false">$J$37*'WOT by Month'!BI37*'WOT revenue'!BI$7</f>
        <v>0</v>
      </c>
      <c r="BJ37" s="86" t="n">
        <f aca="false">$J$37*'WOT by Month'!BJ37*'WOT revenue'!BJ$7</f>
        <v>0</v>
      </c>
      <c r="BK37" s="86" t="n">
        <f aca="false">$J$37*'WOT by Month'!BK37*'WOT revenue'!BK$7</f>
        <v>0</v>
      </c>
      <c r="BL37" s="86" t="n">
        <f aca="false">$J$37*'WOT by Month'!BL37*'WOT revenue'!BL$7</f>
        <v>0</v>
      </c>
      <c r="BM37" s="86" t="n">
        <f aca="false">$J$37*'WOT by Month'!BM37*'WOT revenue'!BM$7</f>
        <v>0</v>
      </c>
      <c r="BN37" s="86" t="n">
        <f aca="false">$J$37*'WOT by Month'!BN37*'WOT revenue'!BN$7</f>
        <v>0</v>
      </c>
      <c r="BO37" s="86" t="n">
        <f aca="false">$J$37*'WOT by Month'!BO37*'WOT revenue'!BO$7</f>
        <v>0</v>
      </c>
      <c r="BP37" s="86" t="n">
        <f aca="false">$J$37*'WOT by Month'!BP37*'WOT revenue'!BP$7</f>
        <v>0</v>
      </c>
      <c r="BQ37" s="86" t="n">
        <f aca="false">$J$37*'WOT by Month'!BQ37*'WOT revenue'!BQ$7</f>
        <v>0</v>
      </c>
      <c r="BR37" s="86" t="n">
        <f aca="false">$J$37*'WOT by Month'!BR37*'WOT revenue'!BR$7</f>
        <v>0</v>
      </c>
      <c r="BS37" s="86" t="n">
        <f aca="false">$J$37*'WOT by Month'!BS37*'WOT revenue'!BS$7</f>
        <v>0</v>
      </c>
      <c r="BT37" s="86" t="n">
        <f aca="false">$J$37*'WOT by Month'!BT37*'WOT revenue'!BT$7</f>
        <v>0</v>
      </c>
      <c r="BU37" s="86" t="n">
        <f aca="false">$J$37*'WOT by Month'!BU37*'WOT revenue'!BU$7</f>
        <v>0</v>
      </c>
      <c r="BV37" s="86" t="n">
        <f aca="false">$J$37*'WOT by Month'!BV37*'WOT revenue'!BV$7</f>
        <v>0</v>
      </c>
      <c r="BW37" s="80"/>
      <c r="BX37" s="80"/>
      <c r="BY37" s="80"/>
      <c r="BZ37" s="80"/>
      <c r="CA37" s="80"/>
      <c r="CB37" s="80"/>
      <c r="CC37" s="80"/>
      <c r="CD37" s="80"/>
      <c r="CE37" s="80"/>
      <c r="CF37" s="80"/>
      <c r="CG37" s="80"/>
      <c r="CH37" s="80"/>
      <c r="CI37" s="80"/>
      <c r="CJ37" s="80"/>
      <c r="CK37" s="80"/>
      <c r="CL37" s="80"/>
      <c r="CM37" s="80"/>
      <c r="CN37" s="80"/>
      <c r="CO37" s="80"/>
      <c r="CP37" s="80"/>
      <c r="CQ37" s="80"/>
      <c r="CR37" s="80"/>
      <c r="CS37" s="80"/>
      <c r="CT37" s="80"/>
      <c r="CU37" s="80"/>
      <c r="CV37" s="80"/>
      <c r="CW37" s="80"/>
      <c r="CX37" s="80"/>
      <c r="CY37" s="80"/>
      <c r="CZ37" s="80"/>
      <c r="DA37" s="80"/>
      <c r="DB37" s="80"/>
      <c r="DC37" s="80"/>
    </row>
    <row r="38" customFormat="false" ht="12.75" hidden="false" customHeight="false" outlineLevel="0" collapsed="false">
      <c r="A38" s="92" t="n">
        <v>27504</v>
      </c>
      <c r="B38" s="0" t="s">
        <v>64</v>
      </c>
      <c r="C38" s="99" t="n">
        <v>35000</v>
      </c>
      <c r="D38" s="84" t="n">
        <v>37987</v>
      </c>
      <c r="E38" s="84" t="n">
        <v>38717</v>
      </c>
      <c r="F38" s="0" t="s">
        <v>49</v>
      </c>
      <c r="G38" s="92"/>
      <c r="J38" s="85" t="n">
        <v>0.5</v>
      </c>
      <c r="K38" s="62" t="n">
        <v>0</v>
      </c>
      <c r="L38" s="86" t="n">
        <f aca="false">$J$38*'WOT by Month'!L38*'WOT revenue'!L$7</f>
        <v>0</v>
      </c>
      <c r="M38" s="86" t="n">
        <f aca="false">$J$38*'WOT by Month'!M38*'WOT revenue'!M$7</f>
        <v>0</v>
      </c>
      <c r="N38" s="86" t="n">
        <f aca="false">$J$38*'WOT by Month'!N38*'WOT revenue'!N$7</f>
        <v>0</v>
      </c>
      <c r="O38" s="86" t="n">
        <f aca="false">$J$38*'WOT by Month'!O38*'WOT revenue'!O$7</f>
        <v>0</v>
      </c>
      <c r="P38" s="86" t="n">
        <f aca="false">$J$38*'WOT by Month'!P38*'WOT revenue'!P$7</f>
        <v>0</v>
      </c>
      <c r="Q38" s="86" t="n">
        <f aca="false">$J$38*'WOT by Month'!Q38*'WOT revenue'!Q$7</f>
        <v>0</v>
      </c>
      <c r="R38" s="86" t="n">
        <f aca="false">$J$38*'WOT by Month'!R38*'WOT revenue'!R$7</f>
        <v>0</v>
      </c>
      <c r="S38" s="86" t="n">
        <f aca="false">$J$38*'WOT by Month'!S38*'WOT revenue'!S$7</f>
        <v>0</v>
      </c>
      <c r="T38" s="86" t="n">
        <f aca="false">$J$38*'WOT by Month'!T38*'WOT revenue'!T$7</f>
        <v>0</v>
      </c>
      <c r="U38" s="86" t="n">
        <f aca="false">$J$38*'WOT by Month'!U38*'WOT revenue'!U$7</f>
        <v>0</v>
      </c>
      <c r="V38" s="86" t="n">
        <f aca="false">$J$38*'WOT by Month'!V38*'WOT revenue'!V$7</f>
        <v>0</v>
      </c>
      <c r="W38" s="86" t="n">
        <f aca="false">$J$38*'WOT by Month'!W38*'WOT revenue'!W$7</f>
        <v>0</v>
      </c>
      <c r="X38" s="86" t="n">
        <f aca="false">$J$38*'WOT by Month'!X38*'WOT revenue'!X$7</f>
        <v>0</v>
      </c>
      <c r="Y38" s="86" t="n">
        <f aca="false">$J$38*'WOT by Month'!Y38*'WOT revenue'!Y$7</f>
        <v>0</v>
      </c>
      <c r="Z38" s="86" t="n">
        <f aca="false">$J$38*'WOT by Month'!Z38*'WOT revenue'!Z$7</f>
        <v>0</v>
      </c>
      <c r="AA38" s="86" t="n">
        <f aca="false">$J$38*'WOT by Month'!AA38*'WOT revenue'!AA$7</f>
        <v>0</v>
      </c>
      <c r="AB38" s="86" t="n">
        <f aca="false">$J$38*'WOT by Month'!AB38*'WOT revenue'!AB$7</f>
        <v>0</v>
      </c>
      <c r="AC38" s="86" t="n">
        <f aca="false">$J$38*'WOT by Month'!AC38*'WOT revenue'!AC$7</f>
        <v>0</v>
      </c>
      <c r="AD38" s="86" t="n">
        <f aca="false">$J$38*'WOT by Month'!AD38*'WOT revenue'!AD$7</f>
        <v>0</v>
      </c>
      <c r="AE38" s="86" t="n">
        <f aca="false">$J$38*'WOT by Month'!AE38*'WOT revenue'!AE$7</f>
        <v>0</v>
      </c>
      <c r="AF38" s="86" t="n">
        <f aca="false">$J$38*'WOT by Month'!AF38*'WOT revenue'!AF$7</f>
        <v>0</v>
      </c>
      <c r="AG38" s="86" t="n">
        <f aca="false">$J$38*'WOT by Month'!AG38*'WOT revenue'!AG$7</f>
        <v>0</v>
      </c>
      <c r="AH38" s="86" t="n">
        <f aca="false">$J$38*'WOT by Month'!AH38*'WOT revenue'!AH$7</f>
        <v>0</v>
      </c>
      <c r="AI38" s="86" t="n">
        <f aca="false">$J$38*'WOT by Month'!AI38*'WOT revenue'!AI$7</f>
        <v>0</v>
      </c>
      <c r="AJ38" s="86" t="n">
        <f aca="false">$J$38*'WOT by Month'!AJ38*'WOT revenue'!AJ$7</f>
        <v>0</v>
      </c>
      <c r="AK38" s="86" t="n">
        <f aca="false">$J$38*'WOT by Month'!AK38*'WOT revenue'!AK$7</f>
        <v>0</v>
      </c>
      <c r="AL38" s="86" t="n">
        <f aca="false">$J$38*'WOT by Month'!AL38*'WOT revenue'!AL$7</f>
        <v>0</v>
      </c>
      <c r="AM38" s="86" t="n">
        <f aca="false">$J$38*'WOT by Month'!AM38*'WOT revenue'!AM$7</f>
        <v>542500</v>
      </c>
      <c r="AN38" s="86" t="n">
        <f aca="false">$J$38*'WOT by Month'!AN38*'WOT revenue'!AN$7</f>
        <v>507500</v>
      </c>
      <c r="AO38" s="86" t="n">
        <f aca="false">$J$38*'WOT by Month'!AO38*'WOT revenue'!AO$7</f>
        <v>542500</v>
      </c>
      <c r="AP38" s="86" t="n">
        <f aca="false">$J$38*'WOT by Month'!AP38*'WOT revenue'!AP$7</f>
        <v>525000</v>
      </c>
      <c r="AQ38" s="86" t="n">
        <f aca="false">$J$38*'WOT by Month'!AQ38*'WOT revenue'!AQ$7</f>
        <v>542500</v>
      </c>
      <c r="AR38" s="86" t="n">
        <f aca="false">$J$38*'WOT by Month'!AR38*'WOT revenue'!AR$7</f>
        <v>525000</v>
      </c>
      <c r="AS38" s="86" t="n">
        <f aca="false">$J$38*'WOT by Month'!AS38*'WOT revenue'!AS$7</f>
        <v>542500</v>
      </c>
      <c r="AT38" s="86" t="n">
        <f aca="false">$J$38*'WOT by Month'!AT38*'WOT revenue'!AT$7</f>
        <v>542500</v>
      </c>
      <c r="AU38" s="86" t="n">
        <f aca="false">$J$38*'WOT by Month'!AU38*'WOT revenue'!AU$7</f>
        <v>525000</v>
      </c>
      <c r="AV38" s="86" t="n">
        <f aca="false">$J$38*'WOT by Month'!AV38*'WOT revenue'!AV$7</f>
        <v>542500</v>
      </c>
      <c r="AW38" s="86" t="n">
        <f aca="false">$J$38*'WOT by Month'!AW38*'WOT revenue'!AW$7</f>
        <v>525000</v>
      </c>
      <c r="AX38" s="86" t="n">
        <f aca="false">$J$38*'WOT by Month'!AX38*'WOT revenue'!AX$7</f>
        <v>542500</v>
      </c>
      <c r="AY38" s="86" t="n">
        <f aca="false">$J$38*'WOT by Month'!AY38*'WOT revenue'!AY$7</f>
        <v>542500</v>
      </c>
      <c r="AZ38" s="86" t="n">
        <f aca="false">$J$38*'WOT by Month'!AZ38*'WOT revenue'!AZ$7</f>
        <v>490000</v>
      </c>
      <c r="BA38" s="86" t="n">
        <f aca="false">$J$38*'WOT by Month'!BA38*'WOT revenue'!BA$7</f>
        <v>542500</v>
      </c>
      <c r="BB38" s="86" t="n">
        <f aca="false">$J$38*'WOT by Month'!BB38*'WOT revenue'!BB$7</f>
        <v>525000</v>
      </c>
      <c r="BC38" s="86" t="n">
        <f aca="false">$J$38*'WOT by Month'!BC38*'WOT revenue'!BC$7</f>
        <v>542500</v>
      </c>
      <c r="BD38" s="86" t="n">
        <f aca="false">$J$38*'WOT by Month'!BD38*'WOT revenue'!BD$7</f>
        <v>525000</v>
      </c>
      <c r="BE38" s="86" t="n">
        <f aca="false">$J$38*'WOT by Month'!BE38*'WOT revenue'!BE$7</f>
        <v>542500</v>
      </c>
      <c r="BF38" s="86" t="n">
        <f aca="false">$J$38*'WOT by Month'!BF38*'WOT revenue'!BF$7</f>
        <v>542500</v>
      </c>
      <c r="BG38" s="86" t="n">
        <f aca="false">$J$38*'WOT by Month'!BG38*'WOT revenue'!BG$7</f>
        <v>525000</v>
      </c>
      <c r="BH38" s="86" t="n">
        <f aca="false">$J$38*'WOT by Month'!BH38*'WOT revenue'!BH$7</f>
        <v>542500</v>
      </c>
      <c r="BI38" s="86" t="n">
        <f aca="false">$J$38*'WOT by Month'!BI38*'WOT revenue'!BI$7</f>
        <v>0</v>
      </c>
      <c r="BJ38" s="86" t="n">
        <f aca="false">$J$38*'WOT by Month'!BJ38*'WOT revenue'!BJ$7</f>
        <v>0</v>
      </c>
      <c r="BK38" s="86" t="n">
        <f aca="false">$J$38*'WOT by Month'!BK38*'WOT revenue'!BK$7</f>
        <v>0</v>
      </c>
      <c r="BL38" s="86" t="n">
        <f aca="false">$J$38*'WOT by Month'!BL38*'WOT revenue'!BL$7</f>
        <v>0</v>
      </c>
      <c r="BM38" s="86" t="n">
        <f aca="false">$J$38*'WOT by Month'!BM38*'WOT revenue'!BM$7</f>
        <v>0</v>
      </c>
      <c r="BN38" s="86" t="n">
        <f aca="false">$J$38*'WOT by Month'!BN38*'WOT revenue'!BN$7</f>
        <v>0</v>
      </c>
      <c r="BO38" s="86" t="n">
        <f aca="false">$J$38*'WOT by Month'!BO38*'WOT revenue'!BO$7</f>
        <v>0</v>
      </c>
      <c r="BP38" s="86" t="n">
        <f aca="false">$J$38*'WOT by Month'!BP38*'WOT revenue'!BP$7</f>
        <v>0</v>
      </c>
      <c r="BQ38" s="86" t="n">
        <f aca="false">$J$38*'WOT by Month'!BQ38*'WOT revenue'!BQ$7</f>
        <v>0</v>
      </c>
      <c r="BR38" s="86" t="n">
        <f aca="false">$J$38*'WOT by Month'!BR38*'WOT revenue'!BR$7</f>
        <v>0</v>
      </c>
      <c r="BS38" s="86" t="n">
        <f aca="false">$J$38*'WOT by Month'!BS38*'WOT revenue'!BS$7</f>
        <v>0</v>
      </c>
      <c r="BT38" s="86" t="n">
        <f aca="false">$J$38*'WOT by Month'!BT38*'WOT revenue'!BT$7</f>
        <v>0</v>
      </c>
      <c r="BU38" s="86" t="n">
        <f aca="false">$J$38*'WOT by Month'!BU38*'WOT revenue'!BU$7</f>
        <v>0</v>
      </c>
      <c r="BV38" s="86" t="n">
        <f aca="false">$J$38*'WOT by Month'!BV38*'WOT revenue'!BV$7</f>
        <v>0</v>
      </c>
      <c r="BW38" s="80"/>
      <c r="BX38" s="80"/>
      <c r="BY38" s="80"/>
      <c r="BZ38" s="80"/>
      <c r="CA38" s="80"/>
      <c r="CB38" s="80"/>
      <c r="CC38" s="80"/>
      <c r="CD38" s="80"/>
      <c r="CE38" s="80"/>
      <c r="CF38" s="80"/>
      <c r="CG38" s="80"/>
      <c r="CH38" s="80"/>
      <c r="CI38" s="80"/>
      <c r="CJ38" s="80"/>
      <c r="CK38" s="80"/>
      <c r="CL38" s="80"/>
      <c r="CM38" s="80"/>
      <c r="CN38" s="80"/>
      <c r="CO38" s="80"/>
      <c r="CP38" s="80"/>
      <c r="CQ38" s="80"/>
      <c r="CR38" s="80"/>
      <c r="CS38" s="80"/>
      <c r="CT38" s="80"/>
      <c r="CU38" s="80"/>
      <c r="CV38" s="80"/>
      <c r="CW38" s="80"/>
      <c r="CX38" s="80"/>
      <c r="CY38" s="80"/>
      <c r="CZ38" s="80"/>
      <c r="DA38" s="80"/>
      <c r="DB38" s="80"/>
      <c r="DC38" s="80"/>
    </row>
    <row r="39" customFormat="false" ht="12.75" hidden="false" customHeight="false" outlineLevel="0" collapsed="false">
      <c r="A39" s="0" t="n">
        <v>24670</v>
      </c>
      <c r="B39" s="0" t="s">
        <v>65</v>
      </c>
      <c r="C39" s="82" t="n">
        <v>10000</v>
      </c>
      <c r="D39" s="83" t="n">
        <v>35490</v>
      </c>
      <c r="E39" s="83" t="n">
        <v>39172</v>
      </c>
      <c r="F39" s="0" t="s">
        <v>47</v>
      </c>
      <c r="G39" s="84" t="n">
        <v>38807</v>
      </c>
      <c r="H39" s="82" t="n">
        <v>10000</v>
      </c>
      <c r="I39" s="82" t="n">
        <v>10000</v>
      </c>
      <c r="J39" s="85" t="n">
        <v>0.17</v>
      </c>
      <c r="K39" s="62" t="n">
        <v>620500</v>
      </c>
      <c r="L39" s="86" t="n">
        <f aca="false">$J$39*'WOT by Month'!L39*'WOT revenue'!L$7</f>
        <v>52700</v>
      </c>
      <c r="M39" s="86" t="n">
        <f aca="false">$J$39*'WOT by Month'!M39*'WOT revenue'!M$7</f>
        <v>51000</v>
      </c>
      <c r="N39" s="86" t="n">
        <f aca="false">$J$39*'WOT by Month'!N39*'WOT revenue'!N$7</f>
        <v>52700</v>
      </c>
      <c r="O39" s="86" t="n">
        <f aca="false">$J$39*'WOT by Month'!O39*'WOT revenue'!O$7</f>
        <v>52700</v>
      </c>
      <c r="P39" s="86" t="n">
        <f aca="false">$J$39*'WOT by Month'!P39*'WOT revenue'!P$7</f>
        <v>47600</v>
      </c>
      <c r="Q39" s="86" t="n">
        <f aca="false">$J$39*'WOT by Month'!Q39*'WOT revenue'!Q$7</f>
        <v>52700</v>
      </c>
      <c r="R39" s="86" t="n">
        <f aca="false">$J$39*'WOT by Month'!R39*'WOT revenue'!R$7</f>
        <v>51000</v>
      </c>
      <c r="S39" s="86" t="n">
        <f aca="false">$J$39*'WOT by Month'!S39*'WOT revenue'!S$7</f>
        <v>52700</v>
      </c>
      <c r="T39" s="86" t="n">
        <f aca="false">$J$39*'WOT by Month'!T39*'WOT revenue'!T$7</f>
        <v>51000</v>
      </c>
      <c r="U39" s="86" t="n">
        <f aca="false">$J$39*'WOT by Month'!U39*'WOT revenue'!U$7</f>
        <v>52700</v>
      </c>
      <c r="V39" s="86" t="n">
        <f aca="false">$J$39*'WOT by Month'!V39*'WOT revenue'!V$7</f>
        <v>52700</v>
      </c>
      <c r="W39" s="86" t="n">
        <f aca="false">$J$39*'WOT by Month'!W39*'WOT revenue'!W$7</f>
        <v>51000</v>
      </c>
      <c r="X39" s="86" t="n">
        <f aca="false">$J$39*'WOT by Month'!X39*'WOT revenue'!X$7</f>
        <v>52700</v>
      </c>
      <c r="Y39" s="86" t="n">
        <f aca="false">$J$39*'WOT by Month'!Y39*'WOT revenue'!Y$7</f>
        <v>51000</v>
      </c>
      <c r="Z39" s="86" t="n">
        <f aca="false">$J$39*'WOT by Month'!Z39*'WOT revenue'!Z$7</f>
        <v>52700</v>
      </c>
      <c r="AA39" s="86" t="n">
        <f aca="false">$J$39*'WOT by Month'!AA39*'WOT revenue'!AA$7</f>
        <v>52700</v>
      </c>
      <c r="AB39" s="86" t="n">
        <f aca="false">$J$39*'WOT by Month'!AB39*'WOT revenue'!AB$7</f>
        <v>47600</v>
      </c>
      <c r="AC39" s="86" t="n">
        <f aca="false">$J$39*'WOT by Month'!AC39*'WOT revenue'!AC$7</f>
        <v>52700</v>
      </c>
      <c r="AD39" s="86" t="n">
        <f aca="false">$J$39*'WOT by Month'!AD39*'WOT revenue'!AD$7</f>
        <v>51000</v>
      </c>
      <c r="AE39" s="86" t="n">
        <f aca="false">$J$39*'WOT by Month'!AE39*'WOT revenue'!AE$7</f>
        <v>52700</v>
      </c>
      <c r="AF39" s="86" t="n">
        <f aca="false">$J$39*'WOT by Month'!AF39*'WOT revenue'!AF$7</f>
        <v>51000</v>
      </c>
      <c r="AG39" s="86" t="n">
        <f aca="false">$J$39*'WOT by Month'!AG39*'WOT revenue'!AG$7</f>
        <v>52700</v>
      </c>
      <c r="AH39" s="86" t="n">
        <f aca="false">$J$39*'WOT by Month'!AH39*'WOT revenue'!AH$7</f>
        <v>52700</v>
      </c>
      <c r="AI39" s="86" t="n">
        <f aca="false">$J$39*'WOT by Month'!AI39*'WOT revenue'!AI$7</f>
        <v>51000</v>
      </c>
      <c r="AJ39" s="86" t="n">
        <f aca="false">$J$39*'WOT by Month'!AJ39*'WOT revenue'!AJ$7</f>
        <v>52700</v>
      </c>
      <c r="AK39" s="86" t="n">
        <f aca="false">$J$39*'WOT by Month'!AK39*'WOT revenue'!AK$7</f>
        <v>51000</v>
      </c>
      <c r="AL39" s="86" t="n">
        <f aca="false">$J$39*'WOT by Month'!AL39*'WOT revenue'!AL$7</f>
        <v>52700</v>
      </c>
      <c r="AM39" s="86" t="n">
        <f aca="false">$J$39*'WOT by Month'!AM39*'WOT revenue'!AM$7</f>
        <v>52700</v>
      </c>
      <c r="AN39" s="86" t="n">
        <f aca="false">$J$39*'WOT by Month'!AN39*'WOT revenue'!AN$7</f>
        <v>49300</v>
      </c>
      <c r="AO39" s="86" t="n">
        <f aca="false">$J$39*'WOT by Month'!AO39*'WOT revenue'!AO$7</f>
        <v>52700</v>
      </c>
      <c r="AP39" s="86" t="n">
        <f aca="false">$J$39*'WOT by Month'!AP39*'WOT revenue'!AP$7</f>
        <v>51000</v>
      </c>
      <c r="AQ39" s="86" t="n">
        <f aca="false">$J$39*'WOT by Month'!AQ39*'WOT revenue'!AQ$7</f>
        <v>52700</v>
      </c>
      <c r="AR39" s="86" t="n">
        <f aca="false">$J$39*'WOT by Month'!AR39*'WOT revenue'!AR$7</f>
        <v>51000</v>
      </c>
      <c r="AS39" s="86" t="n">
        <f aca="false">$J$39*'WOT by Month'!AS39*'WOT revenue'!AS$7</f>
        <v>52700</v>
      </c>
      <c r="AT39" s="86" t="n">
        <f aca="false">$J$39*'WOT by Month'!AT39*'WOT revenue'!AT$7</f>
        <v>52700</v>
      </c>
      <c r="AU39" s="86" t="n">
        <f aca="false">$J$39*'WOT by Month'!AU39*'WOT revenue'!AU$7</f>
        <v>51000</v>
      </c>
      <c r="AV39" s="86" t="n">
        <f aca="false">$J$39*'WOT by Month'!AV39*'WOT revenue'!AV$7</f>
        <v>52700</v>
      </c>
      <c r="AW39" s="86" t="n">
        <f aca="false">$J$39*'WOT by Month'!AW39*'WOT revenue'!AW$7</f>
        <v>51000</v>
      </c>
      <c r="AX39" s="86" t="n">
        <f aca="false">$J$39*'WOT by Month'!AX39*'WOT revenue'!AX$7</f>
        <v>52700</v>
      </c>
      <c r="AY39" s="86" t="n">
        <f aca="false">$J$39*'WOT by Month'!AY39*'WOT revenue'!AY$7</f>
        <v>52700</v>
      </c>
      <c r="AZ39" s="86" t="n">
        <f aca="false">$J$39*'WOT by Month'!AZ39*'WOT revenue'!AZ$7</f>
        <v>47600</v>
      </c>
      <c r="BA39" s="86" t="n">
        <f aca="false">$J$39*'WOT by Month'!BA39*'WOT revenue'!BA$7</f>
        <v>52700</v>
      </c>
      <c r="BB39" s="86" t="n">
        <f aca="false">$J$39*'WOT by Month'!BB39*'WOT revenue'!BB$7</f>
        <v>51000</v>
      </c>
      <c r="BC39" s="86" t="n">
        <f aca="false">$J$39*'WOT by Month'!BC39*'WOT revenue'!BC$7</f>
        <v>52700</v>
      </c>
      <c r="BD39" s="86" t="n">
        <f aca="false">$J$39*'WOT by Month'!BD39*'WOT revenue'!BD$7</f>
        <v>51000</v>
      </c>
      <c r="BE39" s="86" t="n">
        <f aca="false">$J$39*'WOT by Month'!BE39*'WOT revenue'!BE$7</f>
        <v>52700</v>
      </c>
      <c r="BF39" s="86" t="n">
        <f aca="false">$J$39*'WOT by Month'!BF39*'WOT revenue'!BF$7</f>
        <v>52700</v>
      </c>
      <c r="BG39" s="86" t="n">
        <f aca="false">$J$39*'WOT by Month'!BG39*'WOT revenue'!BG$7</f>
        <v>51000</v>
      </c>
      <c r="BH39" s="86" t="n">
        <f aca="false">$J$39*'WOT by Month'!BH39*'WOT revenue'!BH$7</f>
        <v>52700</v>
      </c>
      <c r="BI39" s="86" t="n">
        <f aca="false">$J$39*'WOT by Month'!BI39*'WOT revenue'!BI$7</f>
        <v>0</v>
      </c>
      <c r="BJ39" s="86" t="n">
        <f aca="false">$J$39*'WOT by Month'!BJ39*'WOT revenue'!BJ$7</f>
        <v>0</v>
      </c>
      <c r="BK39" s="86" t="n">
        <f aca="false">$J$39*'WOT by Month'!BK39*'WOT revenue'!BK$7</f>
        <v>0</v>
      </c>
      <c r="BL39" s="86" t="n">
        <f aca="false">$J$39*'WOT by Month'!BL39*'WOT revenue'!BL$7</f>
        <v>0</v>
      </c>
      <c r="BM39" s="86" t="n">
        <f aca="false">$J$39*'WOT by Month'!BM39*'WOT revenue'!BM$7</f>
        <v>0</v>
      </c>
      <c r="BN39" s="86" t="n">
        <f aca="false">$J$39*'WOT by Month'!BN39*'WOT revenue'!BN$7</f>
        <v>0</v>
      </c>
      <c r="BO39" s="86" t="n">
        <f aca="false">$J$39*'WOT by Month'!BO39*'WOT revenue'!BO$7</f>
        <v>0</v>
      </c>
      <c r="BP39" s="86" t="n">
        <f aca="false">$J$39*'WOT by Month'!BP39*'WOT revenue'!BP$7</f>
        <v>0</v>
      </c>
      <c r="BQ39" s="86" t="n">
        <f aca="false">$J$39*'WOT by Month'!BQ39*'WOT revenue'!BQ$7</f>
        <v>0</v>
      </c>
      <c r="BR39" s="86" t="n">
        <f aca="false">$J$39*'WOT by Month'!BR39*'WOT revenue'!BR$7</f>
        <v>0</v>
      </c>
      <c r="BS39" s="86" t="n">
        <f aca="false">$J$39*'WOT by Month'!BS39*'WOT revenue'!BS$7</f>
        <v>0</v>
      </c>
      <c r="BT39" s="86" t="n">
        <f aca="false">$J$39*'WOT by Month'!BT39*'WOT revenue'!BT$7</f>
        <v>0</v>
      </c>
      <c r="BU39" s="86" t="n">
        <f aca="false">$J$39*'WOT by Month'!BU39*'WOT revenue'!BU$7</f>
        <v>0</v>
      </c>
      <c r="BV39" s="86" t="n">
        <f aca="false">$J$39*'WOT by Month'!BV39*'WOT revenue'!BV$7</f>
        <v>0</v>
      </c>
      <c r="BW39" s="80"/>
      <c r="BX39" s="80"/>
      <c r="BY39" s="80"/>
      <c r="BZ39" s="80"/>
      <c r="CA39" s="80"/>
      <c r="CB39" s="80"/>
      <c r="CC39" s="80"/>
      <c r="CD39" s="80"/>
      <c r="CE39" s="80"/>
      <c r="CF39" s="80"/>
      <c r="CG39" s="80"/>
      <c r="CH39" s="80"/>
      <c r="CI39" s="80"/>
      <c r="CJ39" s="80"/>
      <c r="CK39" s="80"/>
      <c r="CL39" s="80"/>
      <c r="CM39" s="80"/>
      <c r="CN39" s="80"/>
      <c r="CO39" s="80"/>
      <c r="CP39" s="80"/>
      <c r="CQ39" s="80"/>
      <c r="CR39" s="80"/>
      <c r="CS39" s="80"/>
      <c r="CT39" s="80"/>
      <c r="CU39" s="80"/>
      <c r="CV39" s="80"/>
      <c r="CW39" s="80"/>
      <c r="CX39" s="80"/>
      <c r="CY39" s="80"/>
      <c r="CZ39" s="80"/>
      <c r="DA39" s="80"/>
      <c r="DB39" s="80"/>
      <c r="DC39" s="80"/>
    </row>
    <row r="40" customFormat="false" ht="12.75" hidden="false" customHeight="false" outlineLevel="0" collapsed="false">
      <c r="A40" s="0" t="n">
        <v>8255</v>
      </c>
      <c r="B40" s="0" t="s">
        <v>66</v>
      </c>
      <c r="C40" s="82" t="n">
        <v>306000</v>
      </c>
      <c r="D40" s="83" t="n">
        <v>32782</v>
      </c>
      <c r="E40" s="83" t="n">
        <v>38656</v>
      </c>
      <c r="F40" s="0" t="s">
        <v>47</v>
      </c>
      <c r="G40" s="84" t="n">
        <v>38291</v>
      </c>
      <c r="H40" s="82" t="n">
        <v>306000</v>
      </c>
      <c r="I40" s="82" t="n">
        <v>306000</v>
      </c>
      <c r="J40" s="85" t="n">
        <v>0.4335</v>
      </c>
      <c r="K40" s="62" t="n">
        <v>48417615</v>
      </c>
      <c r="L40" s="86" t="n">
        <f aca="false">$J$40*'WOT by Month'!L40*'WOT revenue'!L$7</f>
        <v>4112181</v>
      </c>
      <c r="M40" s="86" t="n">
        <f aca="false">$J$40*'WOT by Month'!M40*'WOT revenue'!M$7</f>
        <v>3979530</v>
      </c>
      <c r="N40" s="86" t="n">
        <f aca="false">$J$40*'WOT by Month'!N40*'WOT revenue'!N$7</f>
        <v>4112181</v>
      </c>
      <c r="O40" s="86" t="n">
        <f aca="false">$J$40*'WOT by Month'!O40*'WOT revenue'!O$7</f>
        <v>4112181</v>
      </c>
      <c r="P40" s="86" t="n">
        <f aca="false">$J$40*'WOT by Month'!P40*'WOT revenue'!P$7</f>
        <v>3714228</v>
      </c>
      <c r="Q40" s="86" t="n">
        <f aca="false">$J$40*'WOT by Month'!Q40*'WOT revenue'!Q$7</f>
        <v>4112181</v>
      </c>
      <c r="R40" s="86" t="n">
        <f aca="false">$J$40*'WOT by Month'!R40*'WOT revenue'!R$7</f>
        <v>3979530</v>
      </c>
      <c r="S40" s="86" t="n">
        <f aca="false">$J$40*'WOT by Month'!S40*'WOT revenue'!S$7</f>
        <v>4112181</v>
      </c>
      <c r="T40" s="86" t="n">
        <f aca="false">$J$40*'WOT by Month'!T40*'WOT revenue'!T$7</f>
        <v>3979530</v>
      </c>
      <c r="U40" s="86" t="n">
        <f aca="false">$J$40*'WOT by Month'!U40*'WOT revenue'!U$7</f>
        <v>4112181</v>
      </c>
      <c r="V40" s="86" t="n">
        <f aca="false">$J$40*'WOT by Month'!V40*'WOT revenue'!V$7</f>
        <v>4112181</v>
      </c>
      <c r="W40" s="86" t="n">
        <f aca="false">$J$40*'WOT by Month'!W40*'WOT revenue'!W$7</f>
        <v>3979530</v>
      </c>
      <c r="X40" s="86" t="n">
        <f aca="false">$J$40*'WOT by Month'!X40*'WOT revenue'!X$7</f>
        <v>4112181</v>
      </c>
      <c r="Y40" s="86" t="n">
        <f aca="false">$J$40*'WOT by Month'!Y40*'WOT revenue'!Y$7</f>
        <v>3979530</v>
      </c>
      <c r="Z40" s="86" t="n">
        <f aca="false">$J$40*'WOT by Month'!Z40*'WOT revenue'!Z$7</f>
        <v>4112181</v>
      </c>
      <c r="AA40" s="86" t="n">
        <f aca="false">$J$40*'WOT by Month'!AA40*'WOT revenue'!AA$7</f>
        <v>4112181</v>
      </c>
      <c r="AB40" s="86" t="n">
        <f aca="false">$J$40*'WOT by Month'!AB40*'WOT revenue'!AB$7</f>
        <v>3714228</v>
      </c>
      <c r="AC40" s="86" t="n">
        <f aca="false">$J$40*'WOT by Month'!AC40*'WOT revenue'!AC$7</f>
        <v>4112181</v>
      </c>
      <c r="AD40" s="86" t="n">
        <f aca="false">$J$40*'WOT by Month'!AD40*'WOT revenue'!AD$7</f>
        <v>3979530</v>
      </c>
      <c r="AE40" s="86" t="n">
        <f aca="false">$J$40*'WOT by Month'!AE40*'WOT revenue'!AE$7</f>
        <v>4112181</v>
      </c>
      <c r="AF40" s="86" t="n">
        <f aca="false">$J$40*'WOT by Month'!AF40*'WOT revenue'!AF$7</f>
        <v>3979530</v>
      </c>
      <c r="AG40" s="86" t="n">
        <f aca="false">$J$40*'WOT by Month'!AG40*'WOT revenue'!AG$7</f>
        <v>4112181</v>
      </c>
      <c r="AH40" s="86" t="n">
        <f aca="false">$J$40*'WOT by Month'!AH40*'WOT revenue'!AH$7</f>
        <v>4112181</v>
      </c>
      <c r="AI40" s="86" t="n">
        <f aca="false">$J$40*'WOT by Month'!AI40*'WOT revenue'!AI$7</f>
        <v>3979530</v>
      </c>
      <c r="AJ40" s="86" t="n">
        <f aca="false">$J$40*'WOT by Month'!AJ40*'WOT revenue'!AJ$7</f>
        <v>4112181</v>
      </c>
      <c r="AK40" s="86" t="n">
        <f aca="false">$J$40*'WOT by Month'!AK40*'WOT revenue'!AK$7</f>
        <v>3979530</v>
      </c>
      <c r="AL40" s="86" t="n">
        <f aca="false">$J$40*'WOT by Month'!AL40*'WOT revenue'!AL$7</f>
        <v>4112181</v>
      </c>
      <c r="AM40" s="86" t="n">
        <f aca="false">$J$40*'WOT by Month'!AM40*'WOT revenue'!AM$7</f>
        <v>4112181</v>
      </c>
      <c r="AN40" s="86" t="n">
        <f aca="false">$J$40*'WOT by Month'!AN40*'WOT revenue'!AN$7</f>
        <v>3846879</v>
      </c>
      <c r="AO40" s="86" t="n">
        <f aca="false">$J$40*'WOT by Month'!AO40*'WOT revenue'!AO$7</f>
        <v>4112181</v>
      </c>
      <c r="AP40" s="86" t="n">
        <f aca="false">$J$40*'WOT by Month'!AP40*'WOT revenue'!AP$7</f>
        <v>3979530</v>
      </c>
      <c r="AQ40" s="86" t="n">
        <f aca="false">$J$40*'WOT by Month'!AQ40*'WOT revenue'!AQ$7</f>
        <v>4112181</v>
      </c>
      <c r="AR40" s="86" t="n">
        <f aca="false">$J$40*'WOT by Month'!AR40*'WOT revenue'!AR$7</f>
        <v>3979530</v>
      </c>
      <c r="AS40" s="86" t="n">
        <f aca="false">$J$40*'WOT by Month'!AS40*'WOT revenue'!AS$7</f>
        <v>4112181</v>
      </c>
      <c r="AT40" s="86" t="n">
        <f aca="false">$J$40*'WOT by Month'!AT40*'WOT revenue'!AT$7</f>
        <v>4112181</v>
      </c>
      <c r="AU40" s="86" t="n">
        <f aca="false">$J$40*'WOT by Month'!AU40*'WOT revenue'!AU$7</f>
        <v>3979530</v>
      </c>
      <c r="AV40" s="86" t="n">
        <f aca="false">$J$40*'WOT by Month'!AV40*'WOT revenue'!AV$7</f>
        <v>4112181</v>
      </c>
      <c r="AW40" s="86" t="n">
        <f aca="false">$J$40*'WOT by Month'!AW40*'WOT revenue'!AW$7</f>
        <v>3979530</v>
      </c>
      <c r="AX40" s="86" t="n">
        <f aca="false">$J$40*'WOT by Month'!AX40*'WOT revenue'!AX$7</f>
        <v>4112181</v>
      </c>
      <c r="AY40" s="86" t="n">
        <f aca="false">$J$40*'WOT by Month'!AY40*'WOT revenue'!AY$7</f>
        <v>4112181</v>
      </c>
      <c r="AZ40" s="86" t="n">
        <f aca="false">$J$40*'WOT by Month'!AZ40*'WOT revenue'!AZ$7</f>
        <v>3714228</v>
      </c>
      <c r="BA40" s="86" t="n">
        <f aca="false">$J$40*'WOT by Month'!BA40*'WOT revenue'!BA$7</f>
        <v>4112181</v>
      </c>
      <c r="BB40" s="86" t="n">
        <f aca="false">$J$40*'WOT by Month'!BB40*'WOT revenue'!BB$7</f>
        <v>3979530</v>
      </c>
      <c r="BC40" s="86" t="n">
        <f aca="false">$J$40*'WOT by Month'!BC40*'WOT revenue'!BC$7</f>
        <v>4112181</v>
      </c>
      <c r="BD40" s="86" t="n">
        <f aca="false">$J$40*'WOT by Month'!BD40*'WOT revenue'!BD$7</f>
        <v>3979530</v>
      </c>
      <c r="BE40" s="86" t="n">
        <f aca="false">$J$40*'WOT by Month'!BE40*'WOT revenue'!BE$7</f>
        <v>4112181</v>
      </c>
      <c r="BF40" s="86" t="n">
        <f aca="false">$J$40*'WOT by Month'!BF40*'WOT revenue'!BF$7</f>
        <v>4112181</v>
      </c>
      <c r="BG40" s="86" t="n">
        <f aca="false">$J$40*'WOT by Month'!BG40*'WOT revenue'!BG$7</f>
        <v>3979530</v>
      </c>
      <c r="BH40" s="86" t="n">
        <f aca="false">$J$40*'WOT by Month'!BH40*'WOT revenue'!BH$7</f>
        <v>4112181</v>
      </c>
      <c r="BI40" s="86" t="n">
        <f aca="false">$J$40*'WOT by Month'!BI40*'WOT revenue'!BI$7</f>
        <v>0</v>
      </c>
      <c r="BJ40" s="86" t="n">
        <f aca="false">$J$40*'WOT by Month'!BJ40*'WOT revenue'!BJ$7</f>
        <v>0</v>
      </c>
      <c r="BK40" s="86" t="n">
        <f aca="false">$J$40*'WOT by Month'!BK40*'WOT revenue'!BK$7</f>
        <v>0</v>
      </c>
      <c r="BL40" s="86" t="n">
        <f aca="false">$J$40*'WOT by Month'!BL40*'WOT revenue'!BL$7</f>
        <v>0</v>
      </c>
      <c r="BM40" s="86" t="n">
        <f aca="false">$J$40*'WOT by Month'!BM40*'WOT revenue'!BM$7</f>
        <v>0</v>
      </c>
      <c r="BN40" s="86" t="n">
        <f aca="false">$J$40*'WOT by Month'!BN40*'WOT revenue'!BN$7</f>
        <v>0</v>
      </c>
      <c r="BO40" s="86" t="n">
        <f aca="false">$J$40*'WOT by Month'!BO40*'WOT revenue'!BO$7</f>
        <v>0</v>
      </c>
      <c r="BP40" s="86" t="n">
        <f aca="false">$J$40*'WOT by Month'!BP40*'WOT revenue'!BP$7</f>
        <v>0</v>
      </c>
      <c r="BQ40" s="86" t="n">
        <f aca="false">$J$40*'WOT by Month'!BQ40*'WOT revenue'!BQ$7</f>
        <v>0</v>
      </c>
      <c r="BR40" s="86" t="n">
        <f aca="false">$J$40*'WOT by Month'!BR40*'WOT revenue'!BR$7</f>
        <v>0</v>
      </c>
      <c r="BS40" s="86" t="n">
        <f aca="false">$J$40*'WOT by Month'!BS40*'WOT revenue'!BS$7</f>
        <v>0</v>
      </c>
      <c r="BT40" s="86" t="n">
        <f aca="false">$J$40*'WOT by Month'!BT40*'WOT revenue'!BT$7</f>
        <v>0</v>
      </c>
      <c r="BU40" s="86" t="n">
        <f aca="false">$J$40*'WOT by Month'!BU40*'WOT revenue'!BU$7</f>
        <v>0</v>
      </c>
      <c r="BV40" s="86" t="n">
        <f aca="false">$J$40*'WOT by Month'!BV40*'WOT revenue'!BV$7</f>
        <v>0</v>
      </c>
      <c r="BW40" s="80"/>
      <c r="BX40" s="80"/>
      <c r="BY40" s="80"/>
      <c r="BZ40" s="80"/>
      <c r="CA40" s="80"/>
      <c r="CB40" s="80"/>
      <c r="CC40" s="80"/>
      <c r="CD40" s="80"/>
      <c r="CE40" s="80"/>
      <c r="CF40" s="80"/>
      <c r="CG40" s="80"/>
      <c r="CH40" s="80"/>
      <c r="CI40" s="80"/>
      <c r="CJ40" s="80"/>
      <c r="CK40" s="80"/>
      <c r="CL40" s="80"/>
      <c r="CM40" s="80"/>
      <c r="CN40" s="80"/>
      <c r="CO40" s="80"/>
      <c r="CP40" s="80"/>
      <c r="CQ40" s="80"/>
      <c r="CR40" s="80"/>
      <c r="CS40" s="80"/>
      <c r="CT40" s="80"/>
      <c r="CU40" s="80"/>
      <c r="CV40" s="80"/>
      <c r="CW40" s="80"/>
      <c r="CX40" s="80"/>
      <c r="CY40" s="80"/>
      <c r="CZ40" s="80"/>
      <c r="DA40" s="80"/>
      <c r="DB40" s="80"/>
      <c r="DC40" s="80"/>
    </row>
    <row r="41" customFormat="false" ht="12.75" hidden="false" customHeight="false" outlineLevel="0" collapsed="false">
      <c r="A41" s="0" t="n">
        <v>26719</v>
      </c>
      <c r="B41" s="0" t="s">
        <v>67</v>
      </c>
      <c r="C41" s="82" t="n">
        <v>25000</v>
      </c>
      <c r="D41" s="83" t="n">
        <v>36647</v>
      </c>
      <c r="E41" s="83" t="n">
        <v>38472</v>
      </c>
      <c r="F41" s="0" t="s">
        <v>49</v>
      </c>
      <c r="G41" s="84"/>
      <c r="H41" s="82" t="n">
        <v>25000</v>
      </c>
      <c r="I41" s="82" t="n">
        <v>25000</v>
      </c>
      <c r="J41" s="85" t="n">
        <v>0.205</v>
      </c>
      <c r="K41" s="62" t="n">
        <v>1870625</v>
      </c>
      <c r="L41" s="86" t="n">
        <f aca="false">$J$41*'WOT by Month'!L41*'WOT revenue'!L$7</f>
        <v>158875</v>
      </c>
      <c r="M41" s="86" t="n">
        <f aca="false">$J$41*'WOT by Month'!M41*'WOT revenue'!M$7</f>
        <v>153750</v>
      </c>
      <c r="N41" s="86" t="n">
        <f aca="false">$J$41*'WOT by Month'!N41*'WOT revenue'!N$7</f>
        <v>158875</v>
      </c>
      <c r="O41" s="86" t="n">
        <f aca="false">$J$41*'WOT by Month'!O41*'WOT revenue'!O$7</f>
        <v>158875</v>
      </c>
      <c r="P41" s="86" t="n">
        <f aca="false">$J$41*'WOT by Month'!P41*'WOT revenue'!P$7</f>
        <v>143500</v>
      </c>
      <c r="Q41" s="86" t="n">
        <f aca="false">$J$41*'WOT by Month'!Q41*'WOT revenue'!Q$7</f>
        <v>158875</v>
      </c>
      <c r="R41" s="86" t="n">
        <f aca="false">$J$41*'WOT by Month'!R41*'WOT revenue'!R$7</f>
        <v>153750</v>
      </c>
      <c r="S41" s="86" t="n">
        <f aca="false">$J$41*'WOT by Month'!S41*'WOT revenue'!S$7</f>
        <v>158875</v>
      </c>
      <c r="T41" s="86" t="n">
        <f aca="false">$J$41*'WOT by Month'!T41*'WOT revenue'!T$7</f>
        <v>153750</v>
      </c>
      <c r="U41" s="86" t="n">
        <f aca="false">$J$41*'WOT by Month'!U41*'WOT revenue'!U$7</f>
        <v>158875</v>
      </c>
      <c r="V41" s="86" t="n">
        <f aca="false">$J$41*'WOT by Month'!V41*'WOT revenue'!V$7</f>
        <v>158875</v>
      </c>
      <c r="W41" s="86" t="n">
        <f aca="false">$J$41*'WOT by Month'!W41*'WOT revenue'!W$7</f>
        <v>153750</v>
      </c>
      <c r="X41" s="86" t="n">
        <f aca="false">$J$41*'WOT by Month'!X41*'WOT revenue'!X$7</f>
        <v>158875</v>
      </c>
      <c r="Y41" s="86" t="n">
        <f aca="false">$J$41*'WOT by Month'!Y41*'WOT revenue'!Y$7</f>
        <v>153750</v>
      </c>
      <c r="Z41" s="86" t="n">
        <f aca="false">$J$41*'WOT by Month'!Z41*'WOT revenue'!Z$7</f>
        <v>158875</v>
      </c>
      <c r="AA41" s="86" t="n">
        <f aca="false">$J$41*'WOT by Month'!AA41*'WOT revenue'!AA$7</f>
        <v>158875</v>
      </c>
      <c r="AB41" s="86" t="n">
        <f aca="false">$J$41*'WOT by Month'!AB41*'WOT revenue'!AB$7</f>
        <v>143500</v>
      </c>
      <c r="AC41" s="86" t="n">
        <f aca="false">$J$41*'WOT by Month'!AC41*'WOT revenue'!AC$7</f>
        <v>158875</v>
      </c>
      <c r="AD41" s="86" t="n">
        <f aca="false">$J$41*'WOT by Month'!AD41*'WOT revenue'!AD$7</f>
        <v>153750</v>
      </c>
      <c r="AE41" s="86" t="n">
        <f aca="false">$J$41*'WOT by Month'!AE41*'WOT revenue'!AE$7</f>
        <v>158875</v>
      </c>
      <c r="AF41" s="86" t="n">
        <f aca="false">$J$41*'WOT by Month'!AF41*'WOT revenue'!AF$7</f>
        <v>153750</v>
      </c>
      <c r="AG41" s="86" t="n">
        <f aca="false">$J$41*'WOT by Month'!AG41*'WOT revenue'!AG$7</f>
        <v>158875</v>
      </c>
      <c r="AH41" s="86" t="n">
        <f aca="false">$J$41*'WOT by Month'!AH41*'WOT revenue'!AH$7</f>
        <v>158875</v>
      </c>
      <c r="AI41" s="86" t="n">
        <f aca="false">$J$41*'WOT by Month'!AI41*'WOT revenue'!AI$7</f>
        <v>153750</v>
      </c>
      <c r="AJ41" s="86" t="n">
        <f aca="false">$J$41*'WOT by Month'!AJ41*'WOT revenue'!AJ$7</f>
        <v>158875</v>
      </c>
      <c r="AK41" s="86" t="n">
        <f aca="false">$J$41*'WOT by Month'!AK41*'WOT revenue'!AK$7</f>
        <v>153750</v>
      </c>
      <c r="AL41" s="86" t="n">
        <f aca="false">$J$41*'WOT by Month'!AL41*'WOT revenue'!AL$7</f>
        <v>158875</v>
      </c>
      <c r="AM41" s="86" t="n">
        <f aca="false">$J$41*'WOT by Month'!AM41*'WOT revenue'!AM$7</f>
        <v>158875</v>
      </c>
      <c r="AN41" s="86" t="n">
        <f aca="false">$J$41*'WOT by Month'!AN41*'WOT revenue'!AN$7</f>
        <v>148625</v>
      </c>
      <c r="AO41" s="86" t="n">
        <f aca="false">$J$41*'WOT by Month'!AO41*'WOT revenue'!AO$7</f>
        <v>158875</v>
      </c>
      <c r="AP41" s="86" t="n">
        <f aca="false">$J$41*'WOT by Month'!AP41*'WOT revenue'!AP$7</f>
        <v>153750</v>
      </c>
      <c r="AQ41" s="86" t="n">
        <f aca="false">$J$41*'WOT by Month'!AQ41*'WOT revenue'!AQ$7</f>
        <v>158875</v>
      </c>
      <c r="AR41" s="86" t="n">
        <f aca="false">$J$41*'WOT by Month'!AR41*'WOT revenue'!AR$7</f>
        <v>153750</v>
      </c>
      <c r="AS41" s="86" t="n">
        <f aca="false">$J$41*'WOT by Month'!AS41*'WOT revenue'!AS$7</f>
        <v>158875</v>
      </c>
      <c r="AT41" s="86" t="n">
        <f aca="false">$J$41*'WOT by Month'!AT41*'WOT revenue'!AT$7</f>
        <v>158875</v>
      </c>
      <c r="AU41" s="86" t="n">
        <f aca="false">$J$41*'WOT by Month'!AU41*'WOT revenue'!AU$7</f>
        <v>153750</v>
      </c>
      <c r="AV41" s="86" t="n">
        <f aca="false">$J$41*'WOT by Month'!AV41*'WOT revenue'!AV$7</f>
        <v>158875</v>
      </c>
      <c r="AW41" s="86" t="n">
        <f aca="false">$J$41*'WOT by Month'!AW41*'WOT revenue'!AW$7</f>
        <v>153750</v>
      </c>
      <c r="AX41" s="86" t="n">
        <f aca="false">$J$41*'WOT by Month'!AX41*'WOT revenue'!AX$7</f>
        <v>158875</v>
      </c>
      <c r="AY41" s="86" t="n">
        <f aca="false">$J$41*'WOT by Month'!AY41*'WOT revenue'!AY$7</f>
        <v>158875</v>
      </c>
      <c r="AZ41" s="86" t="n">
        <f aca="false">$J$41*'WOT by Month'!AZ41*'WOT revenue'!AZ$7</f>
        <v>143500</v>
      </c>
      <c r="BA41" s="86" t="n">
        <f aca="false">$J$41*'WOT by Month'!BA41*'WOT revenue'!BA$7</f>
        <v>158875</v>
      </c>
      <c r="BB41" s="86" t="n">
        <f aca="false">$J$41*'WOT by Month'!BB41*'WOT revenue'!BB$7</f>
        <v>153750</v>
      </c>
      <c r="BC41" s="86" t="n">
        <f aca="false">$J$41*'WOT by Month'!BC41*'WOT revenue'!BC$7</f>
        <v>0</v>
      </c>
      <c r="BD41" s="86" t="n">
        <f aca="false">$J$41*'WOT by Month'!BD41*'WOT revenue'!BD$7</f>
        <v>0</v>
      </c>
      <c r="BE41" s="86" t="n">
        <f aca="false">$J$41*'WOT by Month'!BE41*'WOT revenue'!BE$7</f>
        <v>0</v>
      </c>
      <c r="BF41" s="86" t="n">
        <f aca="false">$J$41*'WOT by Month'!BF41*'WOT revenue'!BF$7</f>
        <v>0</v>
      </c>
      <c r="BG41" s="86" t="n">
        <f aca="false">$J$41*'WOT by Month'!BG41*'WOT revenue'!BG$7</f>
        <v>0</v>
      </c>
      <c r="BH41" s="86" t="n">
        <f aca="false">$J$41*'WOT by Month'!BH41*'WOT revenue'!BH$7</f>
        <v>0</v>
      </c>
      <c r="BI41" s="86" t="n">
        <f aca="false">$J$41*'WOT by Month'!BI41*'WOT revenue'!BI$7</f>
        <v>86100</v>
      </c>
      <c r="BJ41" s="86" t="n">
        <f aca="false">$J$41*'WOT by Month'!BJ41*'WOT revenue'!BJ$7</f>
        <v>88970</v>
      </c>
      <c r="BK41" s="86" t="n">
        <f aca="false">$J$41*'WOT by Month'!BK41*'WOT revenue'!BK$7</f>
        <v>0</v>
      </c>
      <c r="BL41" s="86" t="n">
        <f aca="false">$J$41*'WOT by Month'!BL41*'WOT revenue'!BL$7</f>
        <v>0</v>
      </c>
      <c r="BM41" s="86" t="n">
        <f aca="false">$J$41*'WOT by Month'!BM41*'WOT revenue'!BM$7</f>
        <v>0</v>
      </c>
      <c r="BN41" s="86" t="n">
        <f aca="false">$J$41*'WOT by Month'!BN41*'WOT revenue'!BN$7</f>
        <v>0</v>
      </c>
      <c r="BO41" s="86" t="n">
        <f aca="false">$J$41*'WOT by Month'!BO41*'WOT revenue'!BO$7</f>
        <v>0</v>
      </c>
      <c r="BP41" s="86" t="n">
        <f aca="false">$J$41*'WOT by Month'!BP41*'WOT revenue'!BP$7</f>
        <v>0</v>
      </c>
      <c r="BQ41" s="86" t="n">
        <f aca="false">$J$41*'WOT by Month'!BQ41*'WOT revenue'!BQ$7</f>
        <v>0</v>
      </c>
      <c r="BR41" s="86" t="n">
        <f aca="false">$J$41*'WOT by Month'!BR41*'WOT revenue'!BR$7</f>
        <v>0</v>
      </c>
      <c r="BS41" s="86" t="n">
        <f aca="false">$J$41*'WOT by Month'!BS41*'WOT revenue'!BS$7</f>
        <v>0</v>
      </c>
      <c r="BT41" s="86" t="n">
        <f aca="false">$J$41*'WOT by Month'!BT41*'WOT revenue'!BT$7</f>
        <v>0</v>
      </c>
      <c r="BU41" s="86" t="n">
        <f aca="false">$J$41*'WOT by Month'!BU41*'WOT revenue'!BU$7</f>
        <v>0</v>
      </c>
      <c r="BV41" s="86" t="n">
        <f aca="false">$J$41*'WOT by Month'!BV41*'WOT revenue'!BV$7</f>
        <v>0</v>
      </c>
      <c r="BW41" s="80"/>
      <c r="BX41" s="80"/>
      <c r="BY41" s="80"/>
      <c r="BZ41" s="80"/>
      <c r="CA41" s="80"/>
      <c r="CB41" s="80"/>
      <c r="CC41" s="80"/>
      <c r="CD41" s="80"/>
      <c r="CE41" s="80"/>
      <c r="CF41" s="80"/>
      <c r="CG41" s="80"/>
      <c r="CH41" s="80"/>
      <c r="CI41" s="80"/>
      <c r="CJ41" s="80"/>
      <c r="CK41" s="80"/>
      <c r="CL41" s="80"/>
      <c r="CM41" s="80"/>
      <c r="CN41" s="80"/>
      <c r="CO41" s="80"/>
      <c r="CP41" s="80"/>
      <c r="CQ41" s="80"/>
      <c r="CR41" s="80"/>
      <c r="CS41" s="80"/>
      <c r="CT41" s="80"/>
      <c r="CU41" s="80"/>
      <c r="CV41" s="80"/>
      <c r="CW41" s="80"/>
      <c r="CX41" s="80"/>
      <c r="CY41" s="80"/>
      <c r="CZ41" s="80"/>
      <c r="DA41" s="80"/>
      <c r="DB41" s="80"/>
      <c r="DC41" s="80"/>
    </row>
    <row r="42" customFormat="false" ht="12.75" hidden="false" customHeight="false" outlineLevel="0" collapsed="false">
      <c r="A42" s="0" t="n">
        <v>27252</v>
      </c>
      <c r="B42" s="0" t="s">
        <v>68</v>
      </c>
      <c r="C42" s="82" t="n">
        <v>14000</v>
      </c>
      <c r="D42" s="83" t="n">
        <v>36831</v>
      </c>
      <c r="E42" s="83" t="n">
        <v>40482</v>
      </c>
      <c r="F42" s="0" t="s">
        <v>49</v>
      </c>
      <c r="G42" s="92"/>
      <c r="H42" s="82"/>
      <c r="I42" s="82"/>
      <c r="J42" s="85" t="n">
        <v>0.15</v>
      </c>
      <c r="K42" s="62" t="n">
        <v>317100</v>
      </c>
      <c r="L42" s="86" t="n">
        <f aca="false">$J$42*'WOT by Month'!L42*'WOT revenue'!L$7</f>
        <v>0</v>
      </c>
      <c r="M42" s="86" t="n">
        <f aca="false">$J$42*'WOT by Month'!M42*'WOT revenue'!M$7</f>
        <v>63000</v>
      </c>
      <c r="N42" s="86" t="n">
        <f aca="false">$J$42*'WOT by Month'!N42*'WOT revenue'!N$7</f>
        <v>65100</v>
      </c>
      <c r="O42" s="86" t="n">
        <f aca="false">$J$42*'WOT by Month'!O42*'WOT revenue'!O$7</f>
        <v>65100</v>
      </c>
      <c r="P42" s="86" t="n">
        <f aca="false">$J$42*'WOT by Month'!P42*'WOT revenue'!P$7</f>
        <v>58800</v>
      </c>
      <c r="Q42" s="86" t="n">
        <f aca="false">$J$42*'WOT by Month'!Q42*'WOT revenue'!Q$7</f>
        <v>65100</v>
      </c>
      <c r="R42" s="86" t="n">
        <f aca="false">$J$42*'WOT by Month'!R42*'WOT revenue'!R$7</f>
        <v>0</v>
      </c>
      <c r="S42" s="86" t="n">
        <f aca="false">$J$42*'WOT by Month'!S42*'WOT revenue'!S$7</f>
        <v>0</v>
      </c>
      <c r="T42" s="86" t="n">
        <f aca="false">$J$42*'WOT by Month'!T42*'WOT revenue'!T$7</f>
        <v>0</v>
      </c>
      <c r="U42" s="86" t="n">
        <f aca="false">$J$42*'WOT by Month'!U42*'WOT revenue'!U$7</f>
        <v>0</v>
      </c>
      <c r="V42" s="86" t="n">
        <f aca="false">$J$42*'WOT by Month'!V42*'WOT revenue'!V$7</f>
        <v>0</v>
      </c>
      <c r="W42" s="86" t="n">
        <f aca="false">$J$42*'WOT by Month'!W42*'WOT revenue'!W$7</f>
        <v>0</v>
      </c>
      <c r="X42" s="86" t="n">
        <f aca="false">$J$42*'WOT by Month'!X42*'WOT revenue'!X$7</f>
        <v>0</v>
      </c>
      <c r="Y42" s="86" t="n">
        <f aca="false">$J$42*'WOT by Month'!Y42*'WOT revenue'!Y$7</f>
        <v>63000</v>
      </c>
      <c r="Z42" s="86" t="n">
        <f aca="false">$J$42*'WOT by Month'!Z42*'WOT revenue'!Z$7</f>
        <v>65100</v>
      </c>
      <c r="AA42" s="86" t="n">
        <f aca="false">$J$42*'WOT by Month'!AA42*'WOT revenue'!AA$7</f>
        <v>65100</v>
      </c>
      <c r="AB42" s="86" t="n">
        <f aca="false">$J$42*'WOT by Month'!AB42*'WOT revenue'!AB$7</f>
        <v>58800</v>
      </c>
      <c r="AC42" s="86" t="n">
        <f aca="false">$J$42*'WOT by Month'!AC42*'WOT revenue'!AC$7</f>
        <v>65100</v>
      </c>
      <c r="AD42" s="86" t="n">
        <f aca="false">$J$42*'WOT by Month'!AD42*'WOT revenue'!AD$7</f>
        <v>0</v>
      </c>
      <c r="AE42" s="86" t="n">
        <f aca="false">$J$42*'WOT by Month'!AE42*'WOT revenue'!AE$7</f>
        <v>0</v>
      </c>
      <c r="AF42" s="86" t="n">
        <f aca="false">$J$42*'WOT by Month'!AF42*'WOT revenue'!AF$7</f>
        <v>0</v>
      </c>
      <c r="AG42" s="86" t="n">
        <f aca="false">$J$42*'WOT by Month'!AG42*'WOT revenue'!AG$7</f>
        <v>0</v>
      </c>
      <c r="AH42" s="86" t="n">
        <f aca="false">$J$42*'WOT by Month'!AH42*'WOT revenue'!AH$7</f>
        <v>0</v>
      </c>
      <c r="AI42" s="86" t="n">
        <f aca="false">$J$42*'WOT by Month'!AI42*'WOT revenue'!AI$7</f>
        <v>0</v>
      </c>
      <c r="AJ42" s="86" t="n">
        <f aca="false">$J$42*'WOT by Month'!AJ42*'WOT revenue'!AJ$7</f>
        <v>0</v>
      </c>
      <c r="AK42" s="86" t="n">
        <f aca="false">$J$42*'WOT by Month'!AK42*'WOT revenue'!AK$7</f>
        <v>63000</v>
      </c>
      <c r="AL42" s="86" t="n">
        <f aca="false">$J$42*'WOT by Month'!AL42*'WOT revenue'!AL$7</f>
        <v>65100</v>
      </c>
      <c r="AM42" s="86" t="n">
        <f aca="false">$J$42*'WOT by Month'!AM42*'WOT revenue'!AM$7</f>
        <v>65100</v>
      </c>
      <c r="AN42" s="86" t="n">
        <f aca="false">$J$42*'WOT by Month'!AN42*'WOT revenue'!AN$7</f>
        <v>60900</v>
      </c>
      <c r="AO42" s="86" t="n">
        <f aca="false">$J$42*'WOT by Month'!AO42*'WOT revenue'!AO$7</f>
        <v>65100</v>
      </c>
      <c r="AP42" s="86" t="n">
        <f aca="false">$J$42*'WOT by Month'!AP42*'WOT revenue'!AP$7</f>
        <v>0</v>
      </c>
      <c r="AQ42" s="86" t="n">
        <f aca="false">$J$42*'WOT by Month'!AQ42*'WOT revenue'!AQ$7</f>
        <v>0</v>
      </c>
      <c r="AR42" s="86" t="n">
        <f aca="false">$J$42*'WOT by Month'!AR42*'WOT revenue'!AR$7</f>
        <v>0</v>
      </c>
      <c r="AS42" s="86" t="n">
        <f aca="false">$J$42*'WOT by Month'!AS42*'WOT revenue'!AS$7</f>
        <v>0</v>
      </c>
      <c r="AT42" s="86" t="n">
        <f aca="false">$J$42*'WOT by Month'!AT42*'WOT revenue'!AT$7</f>
        <v>0</v>
      </c>
      <c r="AU42" s="86" t="n">
        <f aca="false">$J$42*'WOT by Month'!AU42*'WOT revenue'!AU$7</f>
        <v>0</v>
      </c>
      <c r="AV42" s="86" t="n">
        <f aca="false">$J$42*'WOT by Month'!AV42*'WOT revenue'!AV$7</f>
        <v>0</v>
      </c>
      <c r="AW42" s="86" t="n">
        <f aca="false">$J$42*'WOT by Month'!AW42*'WOT revenue'!AW$7</f>
        <v>63000</v>
      </c>
      <c r="AX42" s="86" t="n">
        <f aca="false">$J$42*'WOT by Month'!AX42*'WOT revenue'!AX$7</f>
        <v>65100</v>
      </c>
      <c r="AY42" s="86" t="n">
        <f aca="false">$J$42*'WOT by Month'!AY42*'WOT revenue'!AY$7</f>
        <v>65100</v>
      </c>
      <c r="AZ42" s="86" t="n">
        <f aca="false">$J$42*'WOT by Month'!AZ42*'WOT revenue'!AZ$7</f>
        <v>58800</v>
      </c>
      <c r="BA42" s="86" t="n">
        <f aca="false">$J$42*'WOT by Month'!BA42*'WOT revenue'!BA$7</f>
        <v>65100</v>
      </c>
      <c r="BB42" s="86" t="n">
        <f aca="false">$J$42*'WOT by Month'!BB42*'WOT revenue'!BB$7</f>
        <v>0</v>
      </c>
      <c r="BC42" s="86" t="n">
        <f aca="false">$J$42*'WOT by Month'!BC42*'WOT revenue'!BC$7</f>
        <v>0</v>
      </c>
      <c r="BD42" s="86" t="n">
        <f aca="false">$J$42*'WOT by Month'!BD42*'WOT revenue'!BD$7</f>
        <v>0</v>
      </c>
      <c r="BE42" s="86" t="n">
        <f aca="false">$J$42*'WOT by Month'!BE42*'WOT revenue'!BE$7</f>
        <v>0</v>
      </c>
      <c r="BF42" s="86" t="n">
        <f aca="false">$J$42*'WOT by Month'!BF42*'WOT revenue'!BF$7</f>
        <v>0</v>
      </c>
      <c r="BG42" s="86" t="n">
        <f aca="false">$J$42*'WOT by Month'!BG42*'WOT revenue'!BG$7</f>
        <v>0</v>
      </c>
      <c r="BH42" s="86" t="n">
        <f aca="false">$J$42*'WOT by Month'!BH42*'WOT revenue'!BH$7</f>
        <v>0</v>
      </c>
      <c r="BI42" s="86" t="n">
        <f aca="false">$J$42*'WOT by Month'!BI42*'WOT revenue'!BI$7</f>
        <v>0</v>
      </c>
      <c r="BJ42" s="86" t="n">
        <f aca="false">$J$42*'WOT by Month'!BJ42*'WOT revenue'!BJ$7</f>
        <v>0</v>
      </c>
      <c r="BK42" s="86" t="n">
        <f aca="false">$J$42*'WOT by Month'!BK42*'WOT revenue'!BK$7</f>
        <v>0</v>
      </c>
      <c r="BL42" s="86" t="n">
        <f aca="false">$J$42*'WOT by Month'!BL42*'WOT revenue'!BL$7</f>
        <v>0</v>
      </c>
      <c r="BM42" s="86" t="n">
        <f aca="false">$J$42*'WOT by Month'!BM42*'WOT revenue'!BM$7</f>
        <v>0</v>
      </c>
      <c r="BN42" s="86" t="n">
        <f aca="false">$J$42*'WOT by Month'!BN42*'WOT revenue'!BN$7</f>
        <v>0</v>
      </c>
      <c r="BO42" s="86" t="n">
        <f aca="false">$J$42*'WOT by Month'!BO42*'WOT revenue'!BO$7</f>
        <v>0</v>
      </c>
      <c r="BP42" s="86" t="n">
        <f aca="false">$J$42*'WOT by Month'!BP42*'WOT revenue'!BP$7</f>
        <v>0</v>
      </c>
      <c r="BQ42" s="86" t="n">
        <f aca="false">$J$42*'WOT by Month'!BQ42*'WOT revenue'!BQ$7</f>
        <v>0</v>
      </c>
      <c r="BR42" s="86" t="n">
        <f aca="false">$J$42*'WOT by Month'!BR42*'WOT revenue'!BR$7</f>
        <v>0</v>
      </c>
      <c r="BS42" s="86" t="n">
        <f aca="false">$J$42*'WOT by Month'!BS42*'WOT revenue'!BS$7</f>
        <v>0</v>
      </c>
      <c r="BT42" s="86" t="n">
        <f aca="false">$J$42*'WOT by Month'!BT42*'WOT revenue'!BT$7</f>
        <v>0</v>
      </c>
      <c r="BU42" s="86" t="n">
        <f aca="false">$J$42*'WOT by Month'!BU42*'WOT revenue'!BU$7</f>
        <v>0</v>
      </c>
      <c r="BV42" s="86" t="n">
        <f aca="false">$J$42*'WOT by Month'!BV42*'WOT revenue'!BV$7</f>
        <v>0</v>
      </c>
      <c r="BW42" s="80"/>
      <c r="BX42" s="80"/>
      <c r="BY42" s="80"/>
      <c r="BZ42" s="80"/>
      <c r="CA42" s="80"/>
      <c r="CB42" s="80"/>
      <c r="CC42" s="80"/>
      <c r="CD42" s="80"/>
      <c r="CE42" s="80"/>
      <c r="CF42" s="80"/>
      <c r="CG42" s="80"/>
      <c r="CH42" s="80"/>
      <c r="CI42" s="80"/>
      <c r="CJ42" s="80"/>
      <c r="CK42" s="80"/>
      <c r="CL42" s="80"/>
      <c r="CM42" s="80"/>
      <c r="CN42" s="80"/>
      <c r="CO42" s="80"/>
      <c r="CP42" s="80"/>
      <c r="CQ42" s="80"/>
      <c r="CR42" s="80"/>
      <c r="CS42" s="80"/>
      <c r="CT42" s="80"/>
      <c r="CU42" s="80"/>
      <c r="CV42" s="80"/>
      <c r="CW42" s="80"/>
      <c r="CX42" s="80"/>
      <c r="CY42" s="80"/>
      <c r="CZ42" s="80"/>
      <c r="DA42" s="80"/>
      <c r="DB42" s="80"/>
      <c r="DC42" s="80"/>
    </row>
    <row r="43" customFormat="false" ht="12.75" hidden="false" customHeight="false" outlineLevel="0" collapsed="false">
      <c r="A43" s="0" t="n">
        <v>25924</v>
      </c>
      <c r="B43" s="0" t="s">
        <v>69</v>
      </c>
      <c r="C43" s="82" t="n">
        <v>20000</v>
      </c>
      <c r="D43" s="83" t="n">
        <v>35855</v>
      </c>
      <c r="E43" s="83" t="n">
        <v>39141</v>
      </c>
      <c r="F43" s="0" t="s">
        <v>47</v>
      </c>
      <c r="G43" s="84" t="n">
        <v>38776</v>
      </c>
      <c r="H43" s="82" t="n">
        <v>20000</v>
      </c>
      <c r="I43" s="82" t="n">
        <v>20000</v>
      </c>
      <c r="J43" s="85" t="n">
        <v>0.3292</v>
      </c>
      <c r="K43" s="62" t="n">
        <v>2403160</v>
      </c>
      <c r="L43" s="86" t="n">
        <f aca="false">$J$43*'WOT by Month'!L43*'WOT revenue'!L$7</f>
        <v>204104</v>
      </c>
      <c r="M43" s="86" t="n">
        <f aca="false">$J$43*'WOT by Month'!M43*'WOT revenue'!M$7</f>
        <v>197520</v>
      </c>
      <c r="N43" s="86" t="n">
        <f aca="false">$J$43*'WOT by Month'!N43*'WOT revenue'!N$7</f>
        <v>204104</v>
      </c>
      <c r="O43" s="86" t="n">
        <f aca="false">$J$43*'WOT by Month'!O43*'WOT revenue'!O$7</f>
        <v>204104</v>
      </c>
      <c r="P43" s="86" t="n">
        <f aca="false">$J$43*'WOT by Month'!P43*'WOT revenue'!P$7</f>
        <v>184352</v>
      </c>
      <c r="Q43" s="86" t="n">
        <f aca="false">$J$43*'WOT by Month'!Q43*'WOT revenue'!Q$7</f>
        <v>204104</v>
      </c>
      <c r="R43" s="86" t="n">
        <f aca="false">$J$43*'WOT by Month'!R43*'WOT revenue'!R$7</f>
        <v>197520</v>
      </c>
      <c r="S43" s="86" t="n">
        <f aca="false">$J$43*'WOT by Month'!S43*'WOT revenue'!S$7</f>
        <v>204104</v>
      </c>
      <c r="T43" s="86" t="n">
        <f aca="false">$J$43*'WOT by Month'!T43*'WOT revenue'!T$7</f>
        <v>197520</v>
      </c>
      <c r="U43" s="86" t="n">
        <f aca="false">$J$43*'WOT by Month'!U43*'WOT revenue'!U$7</f>
        <v>204104</v>
      </c>
      <c r="V43" s="86" t="n">
        <f aca="false">$J$43*'WOT by Month'!V43*'WOT revenue'!V$7</f>
        <v>204104</v>
      </c>
      <c r="W43" s="86" t="n">
        <f aca="false">$J$43*'WOT by Month'!W43*'WOT revenue'!W$7</f>
        <v>197520</v>
      </c>
      <c r="X43" s="86" t="n">
        <f aca="false">$J$43*'WOT by Month'!X43*'WOT revenue'!X$7</f>
        <v>204104</v>
      </c>
      <c r="Y43" s="86" t="n">
        <f aca="false">$J$43*'WOT by Month'!Y43*'WOT revenue'!Y$7</f>
        <v>197520</v>
      </c>
      <c r="Z43" s="86" t="n">
        <f aca="false">$J$43*'WOT by Month'!Z43*'WOT revenue'!Z$7</f>
        <v>204104</v>
      </c>
      <c r="AA43" s="86" t="n">
        <f aca="false">$J$43*'WOT by Month'!AA43*'WOT revenue'!AA$7</f>
        <v>204104</v>
      </c>
      <c r="AB43" s="86" t="n">
        <f aca="false">$J$43*'WOT by Month'!AB43*'WOT revenue'!AB$7</f>
        <v>184352</v>
      </c>
      <c r="AC43" s="86" t="n">
        <f aca="false">$J$43*'WOT by Month'!AC43*'WOT revenue'!AC$7</f>
        <v>204104</v>
      </c>
      <c r="AD43" s="86" t="n">
        <f aca="false">$J$43*'WOT by Month'!AD43*'WOT revenue'!AD$7</f>
        <v>197520</v>
      </c>
      <c r="AE43" s="86" t="n">
        <f aca="false">$J$43*'WOT by Month'!AE43*'WOT revenue'!AE$7</f>
        <v>204104</v>
      </c>
      <c r="AF43" s="86" t="n">
        <f aca="false">$J$43*'WOT by Month'!AF43*'WOT revenue'!AF$7</f>
        <v>197520</v>
      </c>
      <c r="AG43" s="86" t="n">
        <f aca="false">$J$43*'WOT by Month'!AG43*'WOT revenue'!AG$7</f>
        <v>204104</v>
      </c>
      <c r="AH43" s="86" t="n">
        <f aca="false">$J$43*'WOT by Month'!AH43*'WOT revenue'!AH$7</f>
        <v>204104</v>
      </c>
      <c r="AI43" s="86" t="n">
        <f aca="false">$J$43*'WOT by Month'!AI43*'WOT revenue'!AI$7</f>
        <v>197520</v>
      </c>
      <c r="AJ43" s="86" t="n">
        <f aca="false">$J$43*'WOT by Month'!AJ43*'WOT revenue'!AJ$7</f>
        <v>204104</v>
      </c>
      <c r="AK43" s="86" t="n">
        <f aca="false">$J$43*'WOT by Month'!AK43*'WOT revenue'!AK$7</f>
        <v>197520</v>
      </c>
      <c r="AL43" s="86" t="n">
        <f aca="false">$J$43*'WOT by Month'!AL43*'WOT revenue'!AL$7</f>
        <v>204104</v>
      </c>
      <c r="AM43" s="86" t="n">
        <f aca="false">$J$43*'WOT by Month'!AM43*'WOT revenue'!AM$7</f>
        <v>204104</v>
      </c>
      <c r="AN43" s="86" t="n">
        <f aca="false">$J$43*'WOT by Month'!AN43*'WOT revenue'!AN$7</f>
        <v>190936</v>
      </c>
      <c r="AO43" s="86" t="n">
        <f aca="false">$J$43*'WOT by Month'!AO43*'WOT revenue'!AO$7</f>
        <v>204104</v>
      </c>
      <c r="AP43" s="86" t="n">
        <f aca="false">$J$43*'WOT by Month'!AP43*'WOT revenue'!AP$7</f>
        <v>197520</v>
      </c>
      <c r="AQ43" s="86" t="n">
        <f aca="false">$J$43*'WOT by Month'!AQ43*'WOT revenue'!AQ$7</f>
        <v>204104</v>
      </c>
      <c r="AR43" s="86" t="n">
        <f aca="false">$J$43*'WOT by Month'!AR43*'WOT revenue'!AR$7</f>
        <v>197520</v>
      </c>
      <c r="AS43" s="86" t="n">
        <f aca="false">$J$43*'WOT by Month'!AS43*'WOT revenue'!AS$7</f>
        <v>204104</v>
      </c>
      <c r="AT43" s="86" t="n">
        <f aca="false">$J$43*'WOT by Month'!AT43*'WOT revenue'!AT$7</f>
        <v>204104</v>
      </c>
      <c r="AU43" s="86" t="n">
        <f aca="false">$J$43*'WOT by Month'!AU43*'WOT revenue'!AU$7</f>
        <v>197520</v>
      </c>
      <c r="AV43" s="86" t="n">
        <f aca="false">$J$43*'WOT by Month'!AV43*'WOT revenue'!AV$7</f>
        <v>204104</v>
      </c>
      <c r="AW43" s="86" t="n">
        <f aca="false">$J$43*'WOT by Month'!AW43*'WOT revenue'!AW$7</f>
        <v>197520</v>
      </c>
      <c r="AX43" s="86" t="n">
        <f aca="false">$J$43*'WOT by Month'!AX43*'WOT revenue'!AX$7</f>
        <v>204104</v>
      </c>
      <c r="AY43" s="86" t="n">
        <f aca="false">$J$43*'WOT by Month'!AY43*'WOT revenue'!AY$7</f>
        <v>204104</v>
      </c>
      <c r="AZ43" s="86" t="n">
        <f aca="false">$J$43*'WOT by Month'!AZ43*'WOT revenue'!AZ$7</f>
        <v>184352</v>
      </c>
      <c r="BA43" s="86" t="n">
        <f aca="false">$J$43*'WOT by Month'!BA43*'WOT revenue'!BA$7</f>
        <v>204104</v>
      </c>
      <c r="BB43" s="86" t="n">
        <f aca="false">$J$43*'WOT by Month'!BB43*'WOT revenue'!BB$7</f>
        <v>197520</v>
      </c>
      <c r="BC43" s="86" t="n">
        <f aca="false">$J$43*'WOT by Month'!BC43*'WOT revenue'!BC$7</f>
        <v>204104</v>
      </c>
      <c r="BD43" s="86" t="n">
        <f aca="false">$J$43*'WOT by Month'!BD43*'WOT revenue'!BD$7</f>
        <v>197520</v>
      </c>
      <c r="BE43" s="86" t="n">
        <f aca="false">$J$43*'WOT by Month'!BE43*'WOT revenue'!BE$7</f>
        <v>204104</v>
      </c>
      <c r="BF43" s="86" t="n">
        <f aca="false">$J$43*'WOT by Month'!BF43*'WOT revenue'!BF$7</f>
        <v>204104</v>
      </c>
      <c r="BG43" s="86" t="n">
        <f aca="false">$J$43*'WOT by Month'!BG43*'WOT revenue'!BG$7</f>
        <v>197520</v>
      </c>
      <c r="BH43" s="86" t="n">
        <f aca="false">$J$43*'WOT by Month'!BH43*'WOT revenue'!BH$7</f>
        <v>204104</v>
      </c>
      <c r="BI43" s="86" t="n">
        <f aca="false">$J$43*'WOT by Month'!BI43*'WOT revenue'!BI$7</f>
        <v>345660</v>
      </c>
      <c r="BJ43" s="86" t="n">
        <f aca="false">$J$43*'WOT by Month'!BJ43*'WOT revenue'!BJ$7</f>
        <v>357182</v>
      </c>
      <c r="BK43" s="86" t="n">
        <f aca="false">$J$43*'WOT by Month'!BK43*'WOT revenue'!BK$7</f>
        <v>0</v>
      </c>
      <c r="BL43" s="86" t="n">
        <f aca="false">$J$43*'WOT by Month'!BL43*'WOT revenue'!BL$7</f>
        <v>0</v>
      </c>
      <c r="BM43" s="86" t="n">
        <f aca="false">$J$43*'WOT by Month'!BM43*'WOT revenue'!BM$7</f>
        <v>0</v>
      </c>
      <c r="BN43" s="86" t="n">
        <f aca="false">$J$43*'WOT by Month'!BN43*'WOT revenue'!BN$7</f>
        <v>0</v>
      </c>
      <c r="BO43" s="86" t="n">
        <f aca="false">$J$43*'WOT by Month'!BO43*'WOT revenue'!BO$7</f>
        <v>0</v>
      </c>
      <c r="BP43" s="86" t="n">
        <f aca="false">$J$43*'WOT by Month'!BP43*'WOT revenue'!BP$7</f>
        <v>0</v>
      </c>
      <c r="BQ43" s="86" t="n">
        <f aca="false">$J$43*'WOT by Month'!BQ43*'WOT revenue'!BQ$7</f>
        <v>0</v>
      </c>
      <c r="BR43" s="86" t="n">
        <f aca="false">$J$43*'WOT by Month'!BR43*'WOT revenue'!BR$7</f>
        <v>0</v>
      </c>
      <c r="BS43" s="86" t="n">
        <f aca="false">$J$43*'WOT by Month'!BS43*'WOT revenue'!BS$7</f>
        <v>0</v>
      </c>
      <c r="BT43" s="86" t="n">
        <f aca="false">$J$43*'WOT by Month'!BT43*'WOT revenue'!BT$7</f>
        <v>0</v>
      </c>
      <c r="BU43" s="86" t="n">
        <f aca="false">$J$43*'WOT by Month'!BU43*'WOT revenue'!BU$7</f>
        <v>0</v>
      </c>
      <c r="BV43" s="86" t="n">
        <f aca="false">$J$43*'WOT by Month'!BV43*'WOT revenue'!BV$7</f>
        <v>0</v>
      </c>
      <c r="BW43" s="80"/>
      <c r="BX43" s="80"/>
      <c r="BY43" s="80"/>
      <c r="BZ43" s="80"/>
      <c r="CA43" s="80"/>
      <c r="CB43" s="80"/>
      <c r="CC43" s="80"/>
      <c r="CD43" s="80"/>
      <c r="CE43" s="80"/>
      <c r="CF43" s="80"/>
      <c r="CG43" s="80"/>
      <c r="CH43" s="80"/>
      <c r="CI43" s="80"/>
      <c r="CJ43" s="80"/>
      <c r="CK43" s="80"/>
      <c r="CL43" s="80"/>
      <c r="CM43" s="80"/>
      <c r="CN43" s="80"/>
      <c r="CO43" s="80"/>
      <c r="CP43" s="80"/>
      <c r="CQ43" s="80"/>
      <c r="CR43" s="80"/>
      <c r="CS43" s="80"/>
      <c r="CT43" s="80"/>
      <c r="CU43" s="80"/>
      <c r="CV43" s="80"/>
      <c r="CW43" s="80"/>
      <c r="CX43" s="80"/>
      <c r="CY43" s="80"/>
      <c r="CZ43" s="80"/>
      <c r="DA43" s="80"/>
      <c r="DB43" s="80"/>
      <c r="DC43" s="80"/>
    </row>
    <row r="44" customFormat="false" ht="12.75" hidden="false" customHeight="false" outlineLevel="0" collapsed="false">
      <c r="A44" s="0" t="n">
        <v>26960</v>
      </c>
      <c r="B44" s="0" t="s">
        <v>70</v>
      </c>
      <c r="C44" s="82" t="n">
        <v>20000</v>
      </c>
      <c r="D44" s="83" t="n">
        <v>36617</v>
      </c>
      <c r="E44" s="83" t="n">
        <v>38077</v>
      </c>
      <c r="F44" s="0" t="s">
        <v>47</v>
      </c>
      <c r="G44" s="84" t="n">
        <v>37711</v>
      </c>
      <c r="H44" s="82" t="n">
        <v>20000</v>
      </c>
      <c r="I44" s="82" t="n">
        <v>20000</v>
      </c>
      <c r="J44" s="85" t="n">
        <v>0.19</v>
      </c>
      <c r="K44" s="62" t="n">
        <v>1387000</v>
      </c>
      <c r="L44" s="86" t="n">
        <f aca="false">$J$44*'WOT by Month'!L44*'WOT revenue'!L$7</f>
        <v>117800</v>
      </c>
      <c r="M44" s="86" t="n">
        <f aca="false">$J$44*'WOT by Month'!M44*'WOT revenue'!M$7</f>
        <v>114000</v>
      </c>
      <c r="N44" s="86" t="n">
        <f aca="false">$J$44*'WOT by Month'!N44*'WOT revenue'!N$7</f>
        <v>117800</v>
      </c>
      <c r="O44" s="86" t="n">
        <f aca="false">$J$44*'WOT by Month'!O44*'WOT revenue'!O$7</f>
        <v>117800</v>
      </c>
      <c r="P44" s="86" t="n">
        <f aca="false">$J$44*'WOT by Month'!P44*'WOT revenue'!P$7</f>
        <v>106400</v>
      </c>
      <c r="Q44" s="86" t="n">
        <f aca="false">$J$44*'WOT by Month'!Q44*'WOT revenue'!Q$7</f>
        <v>117800</v>
      </c>
      <c r="R44" s="86" t="n">
        <f aca="false">$J$44*'WOT by Month'!R44*'WOT revenue'!R$7</f>
        <v>114000</v>
      </c>
      <c r="S44" s="86" t="n">
        <f aca="false">$J$44*'WOT by Month'!S44*'WOT revenue'!S$7</f>
        <v>117800</v>
      </c>
      <c r="T44" s="86" t="n">
        <f aca="false">$J$44*'WOT by Month'!T44*'WOT revenue'!T$7</f>
        <v>114000</v>
      </c>
      <c r="U44" s="86" t="n">
        <f aca="false">$J$44*'WOT by Month'!U44*'WOT revenue'!U$7</f>
        <v>117800</v>
      </c>
      <c r="V44" s="86" t="n">
        <f aca="false">$J$44*'WOT by Month'!V44*'WOT revenue'!V$7</f>
        <v>117800</v>
      </c>
      <c r="W44" s="86" t="n">
        <f aca="false">$J$44*'WOT by Month'!W44*'WOT revenue'!W$7</f>
        <v>114000</v>
      </c>
      <c r="X44" s="86" t="n">
        <f aca="false">$J$44*'WOT by Month'!X44*'WOT revenue'!X$7</f>
        <v>117800</v>
      </c>
      <c r="Y44" s="86" t="n">
        <f aca="false">$J$44*'WOT by Month'!Y44*'WOT revenue'!Y$7</f>
        <v>114000</v>
      </c>
      <c r="Z44" s="86" t="n">
        <f aca="false">$J$44*'WOT by Month'!Z44*'WOT revenue'!Z$7</f>
        <v>117800</v>
      </c>
      <c r="AA44" s="86" t="n">
        <f aca="false">$J$44*'WOT by Month'!AA44*'WOT revenue'!AA$7</f>
        <v>117800</v>
      </c>
      <c r="AB44" s="86" t="n">
        <f aca="false">$J$44*'WOT by Month'!AB44*'WOT revenue'!AB$7</f>
        <v>106400</v>
      </c>
      <c r="AC44" s="86" t="n">
        <f aca="false">$J$44*'WOT by Month'!AC44*'WOT revenue'!AC$7</f>
        <v>117800</v>
      </c>
      <c r="AD44" s="86" t="n">
        <f aca="false">$J$44*'WOT by Month'!AD44*'WOT revenue'!AD$7</f>
        <v>114000</v>
      </c>
      <c r="AE44" s="86" t="n">
        <f aca="false">$J$44*'WOT by Month'!AE44*'WOT revenue'!AE$7</f>
        <v>117800</v>
      </c>
      <c r="AF44" s="86" t="n">
        <f aca="false">$J$44*'WOT by Month'!AF44*'WOT revenue'!AF$7</f>
        <v>114000</v>
      </c>
      <c r="AG44" s="86" t="n">
        <f aca="false">$J$44*'WOT by Month'!AG44*'WOT revenue'!AG$7</f>
        <v>117800</v>
      </c>
      <c r="AH44" s="86" t="n">
        <f aca="false">$J$44*'WOT by Month'!AH44*'WOT revenue'!AH$7</f>
        <v>117800</v>
      </c>
      <c r="AI44" s="86" t="n">
        <f aca="false">$J$44*'WOT by Month'!AI44*'WOT revenue'!AI$7</f>
        <v>114000</v>
      </c>
      <c r="AJ44" s="86" t="n">
        <f aca="false">$J$44*'WOT by Month'!AJ44*'WOT revenue'!AJ$7</f>
        <v>117800</v>
      </c>
      <c r="AK44" s="86" t="n">
        <f aca="false">$J$44*'WOT by Month'!AK44*'WOT revenue'!AK$7</f>
        <v>114000</v>
      </c>
      <c r="AL44" s="86" t="n">
        <f aca="false">$J$44*'WOT by Month'!AL44*'WOT revenue'!AL$7</f>
        <v>117800</v>
      </c>
      <c r="AM44" s="86" t="n">
        <f aca="false">$J$44*'WOT by Month'!AM44*'WOT revenue'!AM$7</f>
        <v>117800</v>
      </c>
      <c r="AN44" s="86" t="n">
        <f aca="false">$J$44*'WOT by Month'!AN44*'WOT revenue'!AN$7</f>
        <v>110200</v>
      </c>
      <c r="AO44" s="86" t="n">
        <f aca="false">$J$44*'WOT by Month'!AO44*'WOT revenue'!AO$7</f>
        <v>117800</v>
      </c>
      <c r="AP44" s="86" t="n">
        <f aca="false">$J$44*'WOT by Month'!AP44*'WOT revenue'!AP$7</f>
        <v>114000</v>
      </c>
      <c r="AQ44" s="86" t="n">
        <f aca="false">$J$44*'WOT by Month'!AQ44*'WOT revenue'!AQ$7</f>
        <v>117800</v>
      </c>
      <c r="AR44" s="86" t="n">
        <f aca="false">$J$44*'WOT by Month'!AR44*'WOT revenue'!AR$7</f>
        <v>114000</v>
      </c>
      <c r="AS44" s="86" t="n">
        <f aca="false">$J$44*'WOT by Month'!AS44*'WOT revenue'!AS$7</f>
        <v>117800</v>
      </c>
      <c r="AT44" s="86" t="n">
        <f aca="false">$J$44*'WOT by Month'!AT44*'WOT revenue'!AT$7</f>
        <v>117800</v>
      </c>
      <c r="AU44" s="86" t="n">
        <f aca="false">$J$44*'WOT by Month'!AU44*'WOT revenue'!AU$7</f>
        <v>114000</v>
      </c>
      <c r="AV44" s="86" t="n">
        <f aca="false">$J$44*'WOT by Month'!AV44*'WOT revenue'!AV$7</f>
        <v>117800</v>
      </c>
      <c r="AW44" s="86" t="n">
        <f aca="false">$J$44*'WOT by Month'!AW44*'WOT revenue'!AW$7</f>
        <v>114000</v>
      </c>
      <c r="AX44" s="86" t="n">
        <f aca="false">$J$44*'WOT by Month'!AX44*'WOT revenue'!AX$7</f>
        <v>117800</v>
      </c>
      <c r="AY44" s="86" t="n">
        <f aca="false">$J$44*'WOT by Month'!AY44*'WOT revenue'!AY$7</f>
        <v>117800</v>
      </c>
      <c r="AZ44" s="86" t="n">
        <f aca="false">$J$44*'WOT by Month'!AZ44*'WOT revenue'!AZ$7</f>
        <v>106400</v>
      </c>
      <c r="BA44" s="86" t="n">
        <f aca="false">$J$44*'WOT by Month'!BA44*'WOT revenue'!BA$7</f>
        <v>117800</v>
      </c>
      <c r="BB44" s="86" t="n">
        <f aca="false">$J$44*'WOT by Month'!BB44*'WOT revenue'!BB$7</f>
        <v>114000</v>
      </c>
      <c r="BC44" s="86" t="n">
        <f aca="false">$J$44*'WOT by Month'!BC44*'WOT revenue'!BC$7</f>
        <v>117800</v>
      </c>
      <c r="BD44" s="86" t="n">
        <f aca="false">$J$44*'WOT by Month'!BD44*'WOT revenue'!BD$7</f>
        <v>114000</v>
      </c>
      <c r="BE44" s="86" t="n">
        <f aca="false">$J$44*'WOT by Month'!BE44*'WOT revenue'!BE$7</f>
        <v>117800</v>
      </c>
      <c r="BF44" s="86" t="n">
        <f aca="false">$J$44*'WOT by Month'!BF44*'WOT revenue'!BF$7</f>
        <v>117800</v>
      </c>
      <c r="BG44" s="86" t="n">
        <f aca="false">$J$44*'WOT by Month'!BG44*'WOT revenue'!BG$7</f>
        <v>114000</v>
      </c>
      <c r="BH44" s="86" t="n">
        <f aca="false">$J$44*'WOT by Month'!BH44*'WOT revenue'!BH$7</f>
        <v>117800</v>
      </c>
      <c r="BI44" s="86" t="n">
        <f aca="false">$J$44*'WOT by Month'!BI44*'WOT revenue'!BI$7</f>
        <v>114000</v>
      </c>
      <c r="BJ44" s="86" t="n">
        <f aca="false">$J$44*'WOT by Month'!BJ44*'WOT revenue'!BJ$7</f>
        <v>117800</v>
      </c>
      <c r="BK44" s="86" t="n">
        <f aca="false">$J$44*'WOT by Month'!BK44*'WOT revenue'!BK$7</f>
        <v>117800</v>
      </c>
      <c r="BL44" s="86" t="n">
        <f aca="false">$J$44*'WOT by Month'!BL44*'WOT revenue'!BL$7</f>
        <v>106400</v>
      </c>
      <c r="BM44" s="86" t="n">
        <f aca="false">$J$44*'WOT by Month'!BM44*'WOT revenue'!BM$7</f>
        <v>117800</v>
      </c>
      <c r="BN44" s="86" t="n">
        <f aca="false">$J$44*'WOT by Month'!BN44*'WOT revenue'!BN$7</f>
        <v>114000</v>
      </c>
      <c r="BO44" s="86" t="n">
        <f aca="false">$J$44*'WOT by Month'!BO44*'WOT revenue'!BO$7</f>
        <v>117800</v>
      </c>
      <c r="BP44" s="86" t="n">
        <f aca="false">$J$44*'WOT by Month'!BP44*'WOT revenue'!BP$7</f>
        <v>114000</v>
      </c>
      <c r="BQ44" s="86" t="n">
        <f aca="false">$J$44*'WOT by Month'!BQ44*'WOT revenue'!BQ$7</f>
        <v>117800</v>
      </c>
      <c r="BR44" s="86" t="n">
        <f aca="false">$J$44*'WOT by Month'!BR44*'WOT revenue'!BR$7</f>
        <v>117800</v>
      </c>
      <c r="BS44" s="86" t="n">
        <f aca="false">$J$44*'WOT by Month'!BS44*'WOT revenue'!BS$7</f>
        <v>114000</v>
      </c>
      <c r="BT44" s="86" t="n">
        <f aca="false">$J$44*'WOT by Month'!BT44*'WOT revenue'!BT$7</f>
        <v>117800</v>
      </c>
      <c r="BU44" s="86" t="n">
        <f aca="false">$J$44*'WOT by Month'!BU44*'WOT revenue'!BU$7</f>
        <v>114000</v>
      </c>
      <c r="BV44" s="86" t="n">
        <f aca="false">$J$44*'WOT by Month'!BV44*'WOT revenue'!BV$7</f>
        <v>117800</v>
      </c>
      <c r="BW44" s="80"/>
      <c r="BX44" s="80"/>
      <c r="BY44" s="80"/>
      <c r="BZ44" s="80"/>
      <c r="CA44" s="80"/>
      <c r="CB44" s="80"/>
      <c r="CC44" s="80"/>
      <c r="CD44" s="80"/>
      <c r="CE44" s="80"/>
      <c r="CF44" s="80"/>
      <c r="CG44" s="80"/>
      <c r="CH44" s="80"/>
      <c r="CI44" s="80"/>
      <c r="CJ44" s="80"/>
      <c r="CK44" s="80"/>
      <c r="CL44" s="80"/>
      <c r="CM44" s="80"/>
      <c r="CN44" s="80"/>
      <c r="CO44" s="80"/>
      <c r="CP44" s="80"/>
      <c r="CQ44" s="80"/>
      <c r="CR44" s="80"/>
      <c r="CS44" s="80"/>
      <c r="CT44" s="80"/>
      <c r="CU44" s="80"/>
      <c r="CV44" s="80"/>
      <c r="CW44" s="80"/>
      <c r="CX44" s="80"/>
      <c r="CY44" s="80"/>
      <c r="CZ44" s="80"/>
      <c r="DA44" s="80"/>
      <c r="DB44" s="80"/>
      <c r="DC44" s="80"/>
    </row>
    <row r="45" customFormat="false" ht="12.75" hidden="false" customHeight="false" outlineLevel="0" collapsed="false">
      <c r="A45" s="92"/>
      <c r="B45" s="0" t="s">
        <v>71</v>
      </c>
      <c r="C45" s="99" t="n">
        <v>3400</v>
      </c>
      <c r="D45" s="84"/>
      <c r="E45" s="84"/>
      <c r="F45" s="84"/>
      <c r="G45" s="84"/>
      <c r="H45" s="103" t="n">
        <v>3400</v>
      </c>
      <c r="I45" s="103" t="n">
        <v>3400</v>
      </c>
      <c r="J45" s="96"/>
      <c r="K45" s="104"/>
      <c r="L45" s="86" t="n">
        <f aca="false">$J$45*'WOT by Month'!L45*'WOT revenue'!L$7</f>
        <v>0</v>
      </c>
      <c r="M45" s="86" t="n">
        <f aca="false">$J$45*'WOT by Month'!M45*'WOT revenue'!M$7</f>
        <v>0</v>
      </c>
      <c r="N45" s="86" t="n">
        <f aca="false">$J$45*'WOT by Month'!N45*'WOT revenue'!N$7</f>
        <v>0</v>
      </c>
      <c r="O45" s="86" t="n">
        <f aca="false">$J$45*'WOT by Month'!O45*'WOT revenue'!O$7</f>
        <v>0</v>
      </c>
      <c r="P45" s="86" t="n">
        <f aca="false">$J$45*'WOT by Month'!P45*'WOT revenue'!P$7</f>
        <v>0</v>
      </c>
      <c r="Q45" s="86" t="n">
        <f aca="false">$J$45*'WOT by Month'!Q45*'WOT revenue'!Q$7</f>
        <v>0</v>
      </c>
      <c r="R45" s="86" t="n">
        <f aca="false">$J$45*'WOT by Month'!R45*'WOT revenue'!R$7</f>
        <v>0</v>
      </c>
      <c r="S45" s="86" t="n">
        <f aca="false">$J$45*'WOT by Month'!S45*'WOT revenue'!S$7</f>
        <v>0</v>
      </c>
      <c r="T45" s="86" t="n">
        <f aca="false">$J$45*'WOT by Month'!T45*'WOT revenue'!T$7</f>
        <v>0</v>
      </c>
      <c r="U45" s="86" t="n">
        <f aca="false">$J$45*'WOT by Month'!U45*'WOT revenue'!U$7</f>
        <v>0</v>
      </c>
      <c r="V45" s="86" t="n">
        <f aca="false">$J$45*'WOT by Month'!V45*'WOT revenue'!V$7</f>
        <v>0</v>
      </c>
      <c r="W45" s="86" t="n">
        <f aca="false">$J$45*'WOT by Month'!W45*'WOT revenue'!W$7</f>
        <v>0</v>
      </c>
      <c r="X45" s="86" t="n">
        <f aca="false">$J$45*'WOT by Month'!X45*'WOT revenue'!X$7</f>
        <v>0</v>
      </c>
      <c r="Y45" s="86" t="n">
        <f aca="false">$J$45*'WOT by Month'!Y45*'WOT revenue'!Y$7</f>
        <v>0</v>
      </c>
      <c r="Z45" s="86" t="n">
        <f aca="false">$J$45*'WOT by Month'!Z45*'WOT revenue'!Z$7</f>
        <v>0</v>
      </c>
      <c r="AA45" s="86" t="n">
        <f aca="false">$J$45*'WOT by Month'!AA45*'WOT revenue'!AA$7</f>
        <v>0</v>
      </c>
      <c r="AB45" s="86" t="n">
        <f aca="false">$J$45*'WOT by Month'!AB45*'WOT revenue'!AB$7</f>
        <v>0</v>
      </c>
      <c r="AC45" s="86" t="n">
        <f aca="false">$J$45*'WOT by Month'!AC45*'WOT revenue'!AC$7</f>
        <v>0</v>
      </c>
      <c r="AD45" s="86" t="n">
        <f aca="false">$J$45*'WOT by Month'!AD45*'WOT revenue'!AD$7</f>
        <v>0</v>
      </c>
      <c r="AE45" s="86" t="n">
        <f aca="false">$J$45*'WOT by Month'!AE45*'WOT revenue'!AE$7</f>
        <v>0</v>
      </c>
      <c r="AF45" s="86" t="n">
        <f aca="false">$J$45*'WOT by Month'!AF45*'WOT revenue'!AF$7</f>
        <v>0</v>
      </c>
      <c r="AG45" s="86" t="n">
        <f aca="false">$J$45*'WOT by Month'!AG45*'WOT revenue'!AG$7</f>
        <v>0</v>
      </c>
      <c r="AH45" s="86" t="n">
        <f aca="false">$J$45*'WOT by Month'!AH45*'WOT revenue'!AH$7</f>
        <v>0</v>
      </c>
      <c r="AI45" s="86" t="n">
        <f aca="false">$J$45*'WOT by Month'!AI45*'WOT revenue'!AI$7</f>
        <v>0</v>
      </c>
      <c r="AJ45" s="86" t="n">
        <f aca="false">$J$45*'WOT by Month'!AJ45*'WOT revenue'!AJ$7</f>
        <v>0</v>
      </c>
      <c r="AK45" s="86" t="n">
        <f aca="false">$J$45*'WOT by Month'!AK45*'WOT revenue'!AK$7</f>
        <v>0</v>
      </c>
      <c r="AL45" s="86" t="n">
        <f aca="false">$J$45*'WOT by Month'!AL45*'WOT revenue'!AL$7</f>
        <v>0</v>
      </c>
      <c r="AM45" s="86" t="n">
        <f aca="false">$J$45*'WOT by Month'!AM45*'WOT revenue'!AM$7</f>
        <v>0</v>
      </c>
      <c r="AN45" s="86" t="n">
        <f aca="false">$J$45*'WOT by Month'!AN45*'WOT revenue'!AN$7</f>
        <v>0</v>
      </c>
      <c r="AO45" s="86" t="n">
        <f aca="false">$J$45*'WOT by Month'!AO45*'WOT revenue'!AO$7</f>
        <v>0</v>
      </c>
      <c r="AP45" s="86" t="n">
        <f aca="false">$J$45*'WOT by Month'!AP45*'WOT revenue'!AP$7</f>
        <v>0</v>
      </c>
      <c r="AQ45" s="86" t="n">
        <f aca="false">$J$45*'WOT by Month'!AQ45*'WOT revenue'!AQ$7</f>
        <v>0</v>
      </c>
      <c r="AR45" s="86" t="n">
        <f aca="false">$J$45*'WOT by Month'!AR45*'WOT revenue'!AR$7</f>
        <v>0</v>
      </c>
      <c r="AS45" s="86" t="n">
        <f aca="false">$J$45*'WOT by Month'!AS45*'WOT revenue'!AS$7</f>
        <v>0</v>
      </c>
      <c r="AT45" s="86" t="n">
        <f aca="false">$J$45*'WOT by Month'!AT45*'WOT revenue'!AT$7</f>
        <v>0</v>
      </c>
      <c r="AU45" s="86" t="n">
        <f aca="false">$J$45*'WOT by Month'!AU45*'WOT revenue'!AU$7</f>
        <v>0</v>
      </c>
      <c r="AV45" s="86" t="n">
        <f aca="false">$J$45*'WOT by Month'!AV45*'WOT revenue'!AV$7</f>
        <v>0</v>
      </c>
      <c r="AW45" s="86" t="n">
        <f aca="false">$J$45*'WOT by Month'!AW45*'WOT revenue'!AW$7</f>
        <v>0</v>
      </c>
      <c r="AX45" s="86" t="n">
        <f aca="false">$J$45*'WOT by Month'!AX45*'WOT revenue'!AX$7</f>
        <v>0</v>
      </c>
      <c r="AY45" s="86" t="n">
        <f aca="false">$J$45*'WOT by Month'!AY45*'WOT revenue'!AY$7</f>
        <v>0</v>
      </c>
      <c r="AZ45" s="86" t="n">
        <f aca="false">$J$45*'WOT by Month'!AZ45*'WOT revenue'!AZ$7</f>
        <v>0</v>
      </c>
      <c r="BA45" s="86" t="n">
        <f aca="false">$J$45*'WOT by Month'!BA45*'WOT revenue'!BA$7</f>
        <v>0</v>
      </c>
      <c r="BB45" s="86" t="n">
        <f aca="false">$J$45*'WOT by Month'!BB45*'WOT revenue'!BB$7</f>
        <v>0</v>
      </c>
      <c r="BC45" s="86" t="n">
        <f aca="false">$J$45*'WOT by Month'!BC45*'WOT revenue'!BC$7</f>
        <v>0</v>
      </c>
      <c r="BD45" s="86" t="n">
        <f aca="false">$J$45*'WOT by Month'!BD45*'WOT revenue'!BD$7</f>
        <v>0</v>
      </c>
      <c r="BE45" s="86" t="n">
        <f aca="false">$J$45*'WOT by Month'!BE45*'WOT revenue'!BE$7</f>
        <v>0</v>
      </c>
      <c r="BF45" s="86" t="n">
        <f aca="false">$J$45*'WOT by Month'!BF45*'WOT revenue'!BF$7</f>
        <v>0</v>
      </c>
      <c r="BG45" s="86" t="n">
        <f aca="false">$J$45*'WOT by Month'!BG45*'WOT revenue'!BG$7</f>
        <v>0</v>
      </c>
      <c r="BH45" s="86" t="n">
        <f aca="false">$J$45*'WOT by Month'!BH45*'WOT revenue'!BH$7</f>
        <v>0</v>
      </c>
      <c r="BI45" s="86" t="n">
        <f aca="false">$J$45*'WOT by Month'!BI45*'WOT revenue'!BI$7</f>
        <v>0</v>
      </c>
      <c r="BJ45" s="86" t="n">
        <f aca="false">$J$45*'WOT by Month'!BJ45*'WOT revenue'!BJ$7</f>
        <v>0</v>
      </c>
      <c r="BK45" s="86" t="n">
        <f aca="false">$J$45*'WOT by Month'!BK45*'WOT revenue'!BK$7</f>
        <v>0</v>
      </c>
      <c r="BL45" s="86" t="n">
        <f aca="false">$J$45*'WOT by Month'!BL45*'WOT revenue'!BL$7</f>
        <v>0</v>
      </c>
      <c r="BM45" s="86" t="n">
        <f aca="false">$J$45*'WOT by Month'!BM45*'WOT revenue'!BM$7</f>
        <v>0</v>
      </c>
      <c r="BN45" s="86" t="n">
        <f aca="false">$J$45*'WOT by Month'!BN45*'WOT revenue'!BN$7</f>
        <v>0</v>
      </c>
      <c r="BO45" s="86" t="n">
        <f aca="false">$J$45*'WOT by Month'!BO45*'WOT revenue'!BO$7</f>
        <v>0</v>
      </c>
      <c r="BP45" s="86" t="n">
        <f aca="false">$J$45*'WOT by Month'!BP45*'WOT revenue'!BP$7</f>
        <v>0</v>
      </c>
      <c r="BQ45" s="86" t="n">
        <f aca="false">$J$45*'WOT by Month'!BQ45*'WOT revenue'!BQ$7</f>
        <v>0</v>
      </c>
      <c r="BR45" s="86" t="n">
        <f aca="false">$J$45*'WOT by Month'!BR45*'WOT revenue'!BR$7</f>
        <v>0</v>
      </c>
      <c r="BS45" s="86" t="n">
        <f aca="false">$J$45*'WOT by Month'!BS45*'WOT revenue'!BS$7</f>
        <v>0</v>
      </c>
      <c r="BT45" s="86" t="n">
        <f aca="false">$J$45*'WOT by Month'!BT45*'WOT revenue'!BT$7</f>
        <v>0</v>
      </c>
      <c r="BU45" s="86" t="n">
        <f aca="false">$J$45*'WOT by Month'!BU45*'WOT revenue'!BU$7</f>
        <v>0</v>
      </c>
      <c r="BV45" s="86" t="n">
        <f aca="false">$J$45*'WOT by Month'!BV45*'WOT revenue'!BV$7</f>
        <v>0</v>
      </c>
      <c r="BW45" s="80"/>
      <c r="BX45" s="80"/>
      <c r="BY45" s="80"/>
      <c r="BZ45" s="80"/>
      <c r="CA45" s="80"/>
      <c r="CB45" s="80"/>
      <c r="CC45" s="80"/>
      <c r="CD45" s="80"/>
      <c r="CE45" s="80"/>
      <c r="CF45" s="80"/>
      <c r="CG45" s="80"/>
      <c r="CH45" s="80"/>
      <c r="CI45" s="80"/>
      <c r="CJ45" s="80"/>
      <c r="CK45" s="80"/>
      <c r="CL45" s="80"/>
      <c r="CM45" s="80"/>
      <c r="CN45" s="80"/>
      <c r="CO45" s="80"/>
      <c r="CP45" s="80"/>
      <c r="CQ45" s="80"/>
      <c r="CR45" s="80"/>
      <c r="CS45" s="80"/>
      <c r="CT45" s="80"/>
      <c r="CU45" s="80"/>
      <c r="CV45" s="80"/>
      <c r="CW45" s="80"/>
      <c r="CX45" s="80"/>
      <c r="CY45" s="80"/>
      <c r="CZ45" s="80"/>
      <c r="DA45" s="80"/>
      <c r="DB45" s="80"/>
      <c r="DC45" s="80"/>
    </row>
    <row r="46" customFormat="false" ht="12.75" hidden="false" customHeight="false" outlineLevel="0" collapsed="false">
      <c r="A46" s="0" t="s">
        <v>126</v>
      </c>
      <c r="C46" s="106"/>
      <c r="H46" s="82" t="n">
        <f aca="false">SUM(H10:H45)</f>
        <v>1090000</v>
      </c>
      <c r="I46" s="82" t="n">
        <f aca="false">SUM(I10:I45)</f>
        <v>1090000</v>
      </c>
      <c r="J46" s="82"/>
      <c r="K46" s="62" t="n">
        <f aca="false">SUM(K10:K44)</f>
        <v>123549992</v>
      </c>
      <c r="L46" s="82" t="n">
        <f aca="false">SUM(L10:L45)</f>
        <v>9734144.15</v>
      </c>
      <c r="M46" s="86" t="n">
        <f aca="false">SUM(M10:M45)</f>
        <v>9161089.5</v>
      </c>
      <c r="N46" s="86" t="n">
        <f aca="false">SUM(N10:N45)</f>
        <v>9889144.15</v>
      </c>
      <c r="O46" s="87" t="n">
        <f aca="false">SUM(O10:O45)</f>
        <v>10444276.65</v>
      </c>
      <c r="P46" s="86" t="n">
        <f aca="false">SUM(P10:P45)</f>
        <v>9433540.2</v>
      </c>
      <c r="Q46" s="86" t="n">
        <f aca="false">SUM(Q10:Q45)</f>
        <v>10467216.65</v>
      </c>
      <c r="R46" s="86" t="n">
        <f aca="false">SUM(R10:R45)</f>
        <v>10066564.5</v>
      </c>
      <c r="S46" s="86" t="n">
        <f aca="false">SUM(S10:S45)</f>
        <v>10402116.65</v>
      </c>
      <c r="T46" s="86" t="n">
        <f aca="false">SUM(T10:T45)</f>
        <v>10066564.5</v>
      </c>
      <c r="U46" s="86" t="n">
        <f aca="false">SUM(U10:U45)</f>
        <v>10402116.65</v>
      </c>
      <c r="V46" s="86" t="n">
        <f aca="false">SUM(V10:V45)</f>
        <v>10402116.65</v>
      </c>
      <c r="W46" s="86" t="n">
        <f aca="false">SUM(W10:W45)</f>
        <v>10066564.5</v>
      </c>
      <c r="X46" s="86" t="n">
        <f aca="false">SUM(X10:X45)</f>
        <v>10402116.65</v>
      </c>
      <c r="Y46" s="86" t="n">
        <f aca="false">SUM(Y10:Y45)</f>
        <v>10523014.5</v>
      </c>
      <c r="Z46" s="86" t="n">
        <f aca="false">SUM(Z10:Z45)</f>
        <v>10873781.65</v>
      </c>
      <c r="AA46" s="86" t="n">
        <f aca="false">SUM(AA10:AA45)</f>
        <v>10985955.15</v>
      </c>
      <c r="AB46" s="86" t="n">
        <f aca="false">SUM(AB10:AB45)</f>
        <v>9922798.2</v>
      </c>
      <c r="AC46" s="86" t="n">
        <f aca="false">SUM(AC10:AC45)</f>
        <v>10985955.15</v>
      </c>
      <c r="AD46" s="86" t="n">
        <f aca="false">SUM(AD10:AD45)</f>
        <v>10568569.5</v>
      </c>
      <c r="AE46" s="86" t="n">
        <f aca="false">SUM(AE10:AE45)</f>
        <v>10920855.15</v>
      </c>
      <c r="AF46" s="86" t="n">
        <f aca="false">SUM(AF10:AF45)</f>
        <v>10568569.5</v>
      </c>
      <c r="AG46" s="86" t="n">
        <f aca="false">SUM(AG10:AG45)</f>
        <v>10920855.15</v>
      </c>
      <c r="AH46" s="86" t="n">
        <f aca="false">SUM(AH10:AH45)</f>
        <v>10920855.15</v>
      </c>
      <c r="AI46" s="86" t="n">
        <f aca="false">SUM(AI10:AI45)</f>
        <v>10568569.5</v>
      </c>
      <c r="AJ46" s="86" t="n">
        <f aca="false">SUM(AJ10:AJ45)</f>
        <v>10920855.15</v>
      </c>
      <c r="AK46" s="86" t="n">
        <f aca="false">SUM(AK10:AK45)</f>
        <v>10631569.5</v>
      </c>
      <c r="AL46" s="86" t="n">
        <f aca="false">SUM(AL10:AL45)</f>
        <v>10985955.15</v>
      </c>
      <c r="AM46" s="86" t="n">
        <f aca="false">SUM(AM10:AM45)</f>
        <v>10334955.15</v>
      </c>
      <c r="AN46" s="86" t="n">
        <f aca="false">SUM(AN10:AN45)</f>
        <v>9668183.85</v>
      </c>
      <c r="AO46" s="86" t="n">
        <f aca="false">SUM(AO10:AO45)</f>
        <v>10334955.15</v>
      </c>
      <c r="AP46" s="86" t="n">
        <f aca="false">SUM(AP10:AP45)</f>
        <v>9938569.5</v>
      </c>
      <c r="AQ46" s="86" t="n">
        <f aca="false">SUM(AQ10:AQ45)</f>
        <v>10269855.15</v>
      </c>
      <c r="AR46" s="86" t="n">
        <f aca="false">SUM(AR10:AR45)</f>
        <v>9938569.5</v>
      </c>
      <c r="AS46" s="86" t="n">
        <f aca="false">SUM(AS10:AS45)</f>
        <v>10269855.15</v>
      </c>
      <c r="AT46" s="86" t="n">
        <f aca="false">SUM(AT10:AT45)</f>
        <v>10269855.15</v>
      </c>
      <c r="AU46" s="86" t="n">
        <f aca="false">SUM(AU10:AU45)</f>
        <v>9938569.5</v>
      </c>
      <c r="AV46" s="86" t="n">
        <f aca="false">SUM(AV10:AV45)</f>
        <v>10269855.15</v>
      </c>
      <c r="AW46" s="86" t="n">
        <f aca="false">SUM(AW10:AW45)</f>
        <v>10001569.5</v>
      </c>
      <c r="AX46" s="86" t="n">
        <f aca="false">SUM(AX10:AX45)</f>
        <v>10334955.15</v>
      </c>
      <c r="AY46" s="86" t="n">
        <f aca="false">SUM(AY10:AY45)</f>
        <v>10334955.15</v>
      </c>
      <c r="AZ46" s="86" t="n">
        <f aca="false">SUM(AZ10:AZ45)</f>
        <v>9334798.2</v>
      </c>
      <c r="BA46" s="86" t="n">
        <f aca="false">SUM(BA10:BA45)</f>
        <v>10334955.15</v>
      </c>
      <c r="BB46" s="86" t="n">
        <f aca="false">SUM(BB10:BB45)</f>
        <v>9938569.5</v>
      </c>
      <c r="BC46" s="86" t="n">
        <f aca="false">SUM(BC10:BC45)</f>
        <v>9997675.15</v>
      </c>
      <c r="BD46" s="86" t="n">
        <f aca="false">SUM(BD10:BD45)</f>
        <v>9675169.5</v>
      </c>
      <c r="BE46" s="86" t="n">
        <f aca="false">SUM(BE10:BE45)</f>
        <v>9997675.15</v>
      </c>
      <c r="BF46" s="86" t="n">
        <f aca="false">SUM(BF10:BF45)</f>
        <v>9997675.15</v>
      </c>
      <c r="BG46" s="86" t="n">
        <f aca="false">SUM(BG10:BG45)</f>
        <v>9675169.5</v>
      </c>
      <c r="BH46" s="86" t="n">
        <f aca="false">SUM(BH10:BH45)</f>
        <v>9997675.15</v>
      </c>
      <c r="BI46" s="86" t="n">
        <f aca="false">SUM(BI10:BI45)</f>
        <v>9827389.5</v>
      </c>
      <c r="BJ46" s="86" t="n">
        <f aca="false">SUM(BJ10:BJ45)</f>
        <v>10154969.15</v>
      </c>
      <c r="BK46" s="86" t="n">
        <f aca="false">SUM(BK10:BK45)</f>
        <v>9708817.15</v>
      </c>
      <c r="BL46" s="86" t="n">
        <f aca="false">SUM(BL10:BL45)</f>
        <v>8769254.2</v>
      </c>
      <c r="BM46" s="86" t="n">
        <f aca="false">SUM(BM10:BM45)</f>
        <v>9708817.15</v>
      </c>
      <c r="BN46" s="86" t="n">
        <f aca="false">SUM(BN10:BN45)</f>
        <v>9345229.5</v>
      </c>
      <c r="BO46" s="86" t="n">
        <f aca="false">SUM(BO10:BO45)</f>
        <v>9656737.15</v>
      </c>
      <c r="BP46" s="86" t="n">
        <f aca="false">SUM(BP10:BP45)</f>
        <v>9345229.5</v>
      </c>
      <c r="BQ46" s="86" t="n">
        <f aca="false">SUM(BQ10:BQ45)</f>
        <v>9656737.15</v>
      </c>
      <c r="BR46" s="86" t="n">
        <f aca="false">SUM(BR10:BR45)</f>
        <v>9656737.15</v>
      </c>
      <c r="BS46" s="86" t="n">
        <f aca="false">SUM(BS10:BS45)</f>
        <v>9345229.5</v>
      </c>
      <c r="BT46" s="86" t="n">
        <f aca="false">SUM(BT10:BT45)</f>
        <v>9656737.15</v>
      </c>
      <c r="BU46" s="86" t="n">
        <f aca="false">SUM(BU10:BU45)</f>
        <v>9395629.5</v>
      </c>
      <c r="BV46" s="86" t="n">
        <f aca="false">SUM(BV10:BV45)</f>
        <v>9708817.15</v>
      </c>
      <c r="BW46" s="80"/>
      <c r="BX46" s="80"/>
      <c r="BY46" s="80"/>
      <c r="BZ46" s="80"/>
      <c r="CA46" s="80"/>
      <c r="CB46" s="80"/>
      <c r="CC46" s="80"/>
      <c r="CD46" s="80"/>
      <c r="CE46" s="80"/>
      <c r="CF46" s="80"/>
      <c r="CG46" s="80"/>
      <c r="CH46" s="80"/>
      <c r="CI46" s="80"/>
      <c r="CJ46" s="80"/>
      <c r="CK46" s="80"/>
      <c r="CL46" s="80"/>
      <c r="CM46" s="80"/>
      <c r="CN46" s="80"/>
      <c r="CO46" s="80"/>
      <c r="CP46" s="80"/>
      <c r="CQ46" s="80"/>
      <c r="CR46" s="80"/>
      <c r="CS46" s="80"/>
      <c r="CT46" s="80"/>
      <c r="CU46" s="80"/>
      <c r="CV46" s="80"/>
      <c r="CW46" s="80"/>
      <c r="CX46" s="80"/>
      <c r="CY46" s="80"/>
      <c r="CZ46" s="80"/>
      <c r="DA46" s="80"/>
      <c r="DB46" s="80"/>
      <c r="DC46" s="80"/>
    </row>
    <row r="47" customFormat="false" ht="12.75" hidden="false" customHeight="false" outlineLevel="0" collapsed="false">
      <c r="A47" s="107" t="s">
        <v>127</v>
      </c>
      <c r="B47" s="108"/>
      <c r="C47" s="108"/>
      <c r="D47" s="108"/>
      <c r="E47" s="109"/>
      <c r="F47" s="109"/>
      <c r="G47" s="108"/>
      <c r="H47" s="110"/>
      <c r="I47" s="110"/>
      <c r="J47" s="110"/>
      <c r="K47" s="111"/>
      <c r="L47" s="110"/>
      <c r="M47" s="112"/>
      <c r="N47" s="112"/>
      <c r="O47" s="113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 t="n">
        <f aca="false">SUM(O46:Z46)</f>
        <v>123549989.75</v>
      </c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 t="n">
        <f aca="false">SUM(AA46:AL46)</f>
        <v>128901362.25</v>
      </c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2"/>
      <c r="AX47" s="112" t="n">
        <f aca="false">SUM(AM46:AX46)</f>
        <v>121569747.9</v>
      </c>
      <c r="AY47" s="112"/>
      <c r="AZ47" s="112"/>
      <c r="BA47" s="112"/>
      <c r="BB47" s="112"/>
      <c r="BC47" s="112"/>
      <c r="BD47" s="112"/>
      <c r="BE47" s="112"/>
      <c r="BF47" s="112"/>
      <c r="BG47" s="112"/>
      <c r="BH47" s="112"/>
      <c r="BI47" s="112"/>
      <c r="BJ47" s="114" t="n">
        <f aca="false">SUM(AY46:BJ46)</f>
        <v>119266676.25</v>
      </c>
      <c r="BK47" s="115"/>
      <c r="BL47" s="115"/>
      <c r="BM47" s="115"/>
      <c r="BN47" s="115"/>
      <c r="BO47" s="115"/>
      <c r="BP47" s="115"/>
      <c r="BQ47" s="115"/>
      <c r="BR47" s="115"/>
      <c r="BS47" s="115"/>
      <c r="BT47" s="115"/>
      <c r="BU47" s="115"/>
      <c r="BV47" s="112" t="n">
        <f aca="false">SUM(BK46:BV46)</f>
        <v>113953972.25</v>
      </c>
      <c r="BW47" s="115"/>
      <c r="BX47" s="115"/>
      <c r="BY47" s="115"/>
      <c r="BZ47" s="115"/>
      <c r="CA47" s="115"/>
      <c r="CB47" s="115"/>
      <c r="CC47" s="115"/>
      <c r="CD47" s="115"/>
      <c r="CE47" s="115"/>
      <c r="CF47" s="115"/>
      <c r="CG47" s="115"/>
      <c r="CH47" s="115"/>
      <c r="CI47" s="115"/>
      <c r="CJ47" s="115"/>
      <c r="CK47" s="115"/>
      <c r="CL47" s="115"/>
      <c r="CM47" s="115"/>
      <c r="CN47" s="115"/>
      <c r="CO47" s="115"/>
      <c r="CP47" s="115"/>
      <c r="CQ47" s="115"/>
      <c r="CR47" s="115"/>
      <c r="CS47" s="115"/>
      <c r="CT47" s="115"/>
      <c r="CU47" s="115"/>
      <c r="CV47" s="115"/>
      <c r="CW47" s="115"/>
      <c r="CX47" s="115"/>
      <c r="CY47" s="115"/>
      <c r="CZ47" s="115"/>
      <c r="DA47" s="115"/>
      <c r="DB47" s="115"/>
      <c r="DC47" s="115"/>
    </row>
    <row r="48" customFormat="false" ht="12.75" hidden="false" customHeight="false" outlineLevel="0" collapsed="false">
      <c r="M48" s="80"/>
      <c r="N48" s="80"/>
      <c r="O48" s="93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80"/>
      <c r="BG48" s="80"/>
      <c r="BH48" s="80"/>
      <c r="BI48" s="80"/>
      <c r="BJ48" s="81"/>
      <c r="BK48" s="80"/>
      <c r="BL48" s="80"/>
      <c r="BM48" s="80"/>
      <c r="BN48" s="80"/>
      <c r="BO48" s="80"/>
      <c r="BP48" s="80"/>
      <c r="BQ48" s="80"/>
      <c r="BR48" s="80"/>
      <c r="BS48" s="80"/>
      <c r="BT48" s="80"/>
      <c r="BU48" s="80"/>
      <c r="BV48" s="80"/>
      <c r="BW48" s="80"/>
      <c r="BX48" s="80"/>
      <c r="BY48" s="80"/>
      <c r="BZ48" s="80"/>
      <c r="CA48" s="80"/>
      <c r="CB48" s="80"/>
      <c r="CC48" s="80"/>
      <c r="CD48" s="80"/>
      <c r="CE48" s="80"/>
      <c r="CF48" s="80"/>
      <c r="CG48" s="80"/>
      <c r="CH48" s="80"/>
      <c r="CI48" s="80"/>
      <c r="CJ48" s="80"/>
      <c r="CK48" s="80"/>
      <c r="CL48" s="80"/>
      <c r="CM48" s="80"/>
      <c r="CN48" s="80"/>
      <c r="CO48" s="80"/>
      <c r="CP48" s="80"/>
      <c r="CQ48" s="80"/>
      <c r="CR48" s="80"/>
      <c r="CS48" s="80"/>
      <c r="CT48" s="80"/>
      <c r="CU48" s="80"/>
      <c r="CV48" s="80"/>
      <c r="CW48" s="80"/>
      <c r="CX48" s="80"/>
      <c r="CY48" s="80"/>
      <c r="CZ48" s="80"/>
      <c r="DA48" s="80"/>
      <c r="DB48" s="80"/>
      <c r="DC48" s="80"/>
    </row>
    <row r="49" customFormat="false" ht="12.75" hidden="false" customHeight="false" outlineLevel="0" collapsed="false">
      <c r="M49" s="80"/>
      <c r="N49" s="80"/>
      <c r="O49" s="93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0"/>
      <c r="BF49" s="80"/>
      <c r="BG49" s="80"/>
      <c r="BH49" s="80"/>
      <c r="BI49" s="80"/>
      <c r="BJ49" s="118" t="e">
        <f aca="false">SUM(#REF!)/51</f>
        <v>#REF!</v>
      </c>
      <c r="BK49" s="80"/>
      <c r="BL49" s="80"/>
      <c r="BM49" s="80"/>
      <c r="BN49" s="80"/>
      <c r="BO49" s="80"/>
      <c r="BP49" s="80"/>
      <c r="BQ49" s="80"/>
      <c r="BR49" s="80"/>
      <c r="BS49" s="80"/>
      <c r="BT49" s="80"/>
      <c r="BU49" s="80"/>
      <c r="BV49" s="80"/>
      <c r="BW49" s="80"/>
      <c r="BX49" s="80"/>
      <c r="BY49" s="80"/>
      <c r="BZ49" s="80"/>
      <c r="CA49" s="80"/>
      <c r="CB49" s="80"/>
      <c r="CC49" s="80"/>
      <c r="CD49" s="80"/>
      <c r="CE49" s="80"/>
      <c r="CF49" s="80"/>
      <c r="CG49" s="80"/>
      <c r="CH49" s="80"/>
      <c r="CI49" s="80"/>
      <c r="CJ49" s="80"/>
      <c r="CK49" s="80"/>
      <c r="CL49" s="80"/>
      <c r="CM49" s="80"/>
      <c r="CN49" s="80"/>
      <c r="CO49" s="80"/>
      <c r="CP49" s="80"/>
      <c r="CQ49" s="80"/>
      <c r="CR49" s="80"/>
      <c r="CS49" s="80"/>
      <c r="CT49" s="80"/>
      <c r="CU49" s="80"/>
      <c r="CV49" s="80"/>
      <c r="CW49" s="80"/>
      <c r="CX49" s="80"/>
      <c r="CY49" s="80"/>
      <c r="CZ49" s="80"/>
      <c r="DA49" s="80"/>
      <c r="DB49" s="80"/>
      <c r="DC49" s="80"/>
    </row>
    <row r="50" customFormat="false" ht="12.75" hidden="false" customHeight="false" outlineLevel="0" collapsed="false">
      <c r="M50" s="80"/>
      <c r="N50" s="80"/>
      <c r="O50" s="93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  <c r="BG50" s="80"/>
      <c r="BH50" s="80"/>
      <c r="BI50" s="80"/>
      <c r="BJ50" s="81"/>
      <c r="BK50" s="80"/>
      <c r="BL50" s="80"/>
      <c r="BM50" s="80"/>
      <c r="BN50" s="80"/>
      <c r="BO50" s="80"/>
      <c r="BP50" s="80"/>
      <c r="BQ50" s="80"/>
      <c r="BR50" s="80"/>
      <c r="BS50" s="80"/>
      <c r="BT50" s="80"/>
      <c r="BU50" s="80"/>
      <c r="BV50" s="80"/>
      <c r="BW50" s="80"/>
      <c r="BX50" s="80"/>
      <c r="BY50" s="80"/>
      <c r="BZ50" s="80"/>
      <c r="CA50" s="80"/>
      <c r="CB50" s="80"/>
      <c r="CC50" s="80"/>
      <c r="CD50" s="80"/>
      <c r="CE50" s="80"/>
      <c r="CF50" s="80"/>
      <c r="CG50" s="80"/>
      <c r="CH50" s="80"/>
      <c r="CI50" s="80"/>
      <c r="CJ50" s="80"/>
      <c r="CK50" s="80"/>
      <c r="CL50" s="80"/>
      <c r="CM50" s="80"/>
      <c r="CN50" s="80"/>
      <c r="CO50" s="80"/>
      <c r="CP50" s="80"/>
      <c r="CQ50" s="80"/>
      <c r="CR50" s="80"/>
      <c r="CS50" s="80"/>
      <c r="CT50" s="80"/>
      <c r="CU50" s="80"/>
      <c r="CV50" s="80"/>
      <c r="CW50" s="80"/>
      <c r="CX50" s="80"/>
      <c r="CY50" s="80"/>
      <c r="CZ50" s="80"/>
      <c r="DA50" s="80"/>
      <c r="DB50" s="80"/>
      <c r="DC50" s="80"/>
    </row>
    <row r="51" customFormat="false" ht="12.75" hidden="false" customHeight="false" outlineLevel="0" collapsed="false">
      <c r="A51" s="0" t="s">
        <v>78</v>
      </c>
      <c r="M51" s="80"/>
      <c r="N51" s="80"/>
      <c r="O51" s="93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0"/>
      <c r="BD51" s="80"/>
      <c r="BE51" s="80"/>
      <c r="BF51" s="80"/>
      <c r="BG51" s="80"/>
      <c r="BH51" s="80"/>
      <c r="BI51" s="80"/>
      <c r="BJ51" s="81"/>
      <c r="BK51" s="80"/>
      <c r="BL51" s="80"/>
      <c r="BM51" s="80"/>
      <c r="BN51" s="80"/>
      <c r="BO51" s="80"/>
      <c r="BP51" s="80"/>
      <c r="BQ51" s="80"/>
      <c r="BR51" s="80"/>
      <c r="BS51" s="80"/>
      <c r="BT51" s="80"/>
      <c r="BU51" s="80"/>
      <c r="BV51" s="80"/>
      <c r="BW51" s="80"/>
      <c r="BX51" s="80"/>
      <c r="BY51" s="80"/>
      <c r="BZ51" s="80"/>
      <c r="CA51" s="80"/>
      <c r="CB51" s="80"/>
      <c r="CC51" s="80"/>
      <c r="CD51" s="80"/>
      <c r="CE51" s="80"/>
      <c r="CF51" s="80"/>
      <c r="CG51" s="80"/>
      <c r="CH51" s="80"/>
      <c r="CI51" s="80"/>
      <c r="CJ51" s="80"/>
      <c r="CK51" s="80"/>
      <c r="CL51" s="80"/>
      <c r="CM51" s="80"/>
      <c r="CN51" s="80"/>
      <c r="CO51" s="80"/>
      <c r="CP51" s="80"/>
      <c r="CQ51" s="80"/>
      <c r="CR51" s="80"/>
      <c r="CS51" s="80"/>
      <c r="CT51" s="80"/>
      <c r="CU51" s="80"/>
      <c r="CV51" s="80"/>
      <c r="CW51" s="80"/>
      <c r="CX51" s="80"/>
      <c r="CY51" s="80"/>
      <c r="CZ51" s="80"/>
      <c r="DA51" s="80"/>
      <c r="DB51" s="80"/>
      <c r="DC51" s="80"/>
    </row>
    <row r="52" customFormat="false" ht="12.75" hidden="false" customHeight="false" outlineLevel="0" collapsed="false">
      <c r="M52" s="80"/>
      <c r="N52" s="80"/>
      <c r="O52" s="93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1"/>
      <c r="BK52" s="80"/>
      <c r="BL52" s="80"/>
      <c r="BM52" s="80"/>
      <c r="BN52" s="80"/>
      <c r="BO52" s="80"/>
      <c r="BP52" s="80"/>
      <c r="BQ52" s="80"/>
      <c r="BR52" s="80"/>
      <c r="BS52" s="80"/>
      <c r="BT52" s="80"/>
      <c r="BU52" s="80"/>
      <c r="BV52" s="80"/>
      <c r="BW52" s="80"/>
      <c r="BX52" s="80"/>
      <c r="BY52" s="80"/>
      <c r="BZ52" s="80"/>
      <c r="CA52" s="80"/>
      <c r="CB52" s="80"/>
      <c r="CC52" s="80"/>
      <c r="CD52" s="80"/>
      <c r="CE52" s="80"/>
      <c r="CF52" s="80"/>
      <c r="CG52" s="80"/>
      <c r="CH52" s="80"/>
      <c r="CI52" s="80"/>
      <c r="CJ52" s="80"/>
      <c r="CK52" s="80"/>
      <c r="CL52" s="80"/>
      <c r="CM52" s="80"/>
      <c r="CN52" s="80"/>
      <c r="CO52" s="80"/>
      <c r="CP52" s="80"/>
      <c r="CQ52" s="80"/>
      <c r="CR52" s="80"/>
      <c r="CS52" s="80"/>
      <c r="CT52" s="80"/>
      <c r="CU52" s="80"/>
      <c r="CV52" s="80"/>
      <c r="CW52" s="80"/>
      <c r="CX52" s="80"/>
      <c r="CY52" s="80"/>
      <c r="CZ52" s="80"/>
      <c r="DA52" s="80"/>
      <c r="DB52" s="80"/>
      <c r="DC52" s="80"/>
    </row>
    <row r="53" customFormat="false" ht="12.75" hidden="false" customHeight="false" outlineLevel="0" collapsed="false">
      <c r="M53" s="80"/>
      <c r="N53" s="80"/>
      <c r="O53" s="93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80"/>
      <c r="BG53" s="80"/>
      <c r="BH53" s="80"/>
      <c r="BI53" s="80"/>
      <c r="BJ53" s="81"/>
      <c r="BK53" s="80"/>
      <c r="BL53" s="80"/>
      <c r="BM53" s="80"/>
      <c r="BN53" s="80"/>
      <c r="BO53" s="80"/>
      <c r="BP53" s="80"/>
      <c r="BQ53" s="80"/>
      <c r="BR53" s="80"/>
      <c r="BS53" s="80"/>
      <c r="BT53" s="80"/>
      <c r="BU53" s="80"/>
      <c r="BV53" s="80"/>
      <c r="BW53" s="80"/>
      <c r="BX53" s="80"/>
      <c r="BY53" s="80"/>
      <c r="BZ53" s="80"/>
      <c r="CA53" s="80"/>
      <c r="CB53" s="80"/>
      <c r="CC53" s="80"/>
      <c r="CD53" s="80"/>
      <c r="CE53" s="80"/>
      <c r="CF53" s="80"/>
      <c r="CG53" s="80"/>
      <c r="CH53" s="80"/>
      <c r="CI53" s="80"/>
      <c r="CJ53" s="80"/>
      <c r="CK53" s="80"/>
      <c r="CL53" s="80"/>
      <c r="CM53" s="80"/>
      <c r="CN53" s="80"/>
      <c r="CO53" s="80"/>
      <c r="CP53" s="80"/>
      <c r="CQ53" s="80"/>
      <c r="CR53" s="80"/>
      <c r="CS53" s="80"/>
      <c r="CT53" s="80"/>
      <c r="CU53" s="80"/>
      <c r="CV53" s="80"/>
      <c r="CW53" s="80"/>
      <c r="CX53" s="80"/>
      <c r="CY53" s="80"/>
      <c r="CZ53" s="80"/>
      <c r="DA53" s="80"/>
      <c r="DB53" s="80"/>
      <c r="DC53" s="80"/>
    </row>
    <row r="54" customFormat="false" ht="12.75" hidden="false" customHeight="false" outlineLevel="0" collapsed="false">
      <c r="M54" s="80"/>
      <c r="N54" s="80"/>
      <c r="O54" s="93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0"/>
      <c r="BF54" s="80"/>
      <c r="BG54" s="80"/>
      <c r="BH54" s="80"/>
      <c r="BI54" s="80"/>
      <c r="BJ54" s="81"/>
      <c r="BK54" s="80"/>
      <c r="BL54" s="80"/>
      <c r="BM54" s="80"/>
      <c r="BN54" s="80"/>
      <c r="BO54" s="80"/>
      <c r="BP54" s="80"/>
      <c r="BQ54" s="80"/>
      <c r="BR54" s="80"/>
      <c r="BS54" s="80"/>
      <c r="BT54" s="80"/>
      <c r="BU54" s="80"/>
      <c r="BV54" s="80"/>
      <c r="BW54" s="80"/>
      <c r="BX54" s="80"/>
      <c r="BY54" s="80"/>
      <c r="BZ54" s="80"/>
      <c r="CA54" s="80"/>
      <c r="CB54" s="80"/>
      <c r="CC54" s="80"/>
      <c r="CD54" s="80"/>
      <c r="CE54" s="80"/>
      <c r="CF54" s="80"/>
      <c r="CG54" s="80"/>
      <c r="CH54" s="80"/>
      <c r="CI54" s="80"/>
      <c r="CJ54" s="80"/>
      <c r="CK54" s="80"/>
      <c r="CL54" s="80"/>
      <c r="CM54" s="80"/>
      <c r="CN54" s="80"/>
      <c r="CO54" s="80"/>
      <c r="CP54" s="80"/>
      <c r="CQ54" s="80"/>
      <c r="CR54" s="80"/>
      <c r="CS54" s="80"/>
      <c r="CT54" s="80"/>
      <c r="CU54" s="80"/>
      <c r="CV54" s="80"/>
      <c r="CW54" s="80"/>
      <c r="CX54" s="80"/>
      <c r="CY54" s="80"/>
      <c r="CZ54" s="80"/>
      <c r="DA54" s="80"/>
      <c r="DB54" s="80"/>
      <c r="DC54" s="80"/>
    </row>
    <row r="55" customFormat="false" ht="12.75" hidden="false" customHeight="false" outlineLevel="0" collapsed="false">
      <c r="M55" s="80"/>
      <c r="N55" s="80"/>
      <c r="O55" s="93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1"/>
      <c r="BK55" s="80"/>
      <c r="BL55" s="80"/>
      <c r="BM55" s="80"/>
      <c r="BN55" s="80"/>
      <c r="BO55" s="80"/>
      <c r="BP55" s="80"/>
      <c r="BQ55" s="80"/>
      <c r="BR55" s="80"/>
      <c r="BS55" s="80"/>
      <c r="BT55" s="80"/>
      <c r="BU55" s="80"/>
      <c r="BV55" s="80"/>
      <c r="BW55" s="80"/>
      <c r="BX55" s="80"/>
      <c r="BY55" s="80"/>
      <c r="BZ55" s="80"/>
      <c r="CA55" s="80"/>
      <c r="CB55" s="80"/>
      <c r="CC55" s="80"/>
      <c r="CD55" s="80"/>
      <c r="CE55" s="80"/>
      <c r="CF55" s="80"/>
      <c r="CG55" s="80"/>
      <c r="CH55" s="80"/>
      <c r="CI55" s="80"/>
      <c r="CJ55" s="80"/>
      <c r="CK55" s="80"/>
      <c r="CL55" s="80"/>
      <c r="CM55" s="80"/>
      <c r="CN55" s="80"/>
      <c r="CO55" s="80"/>
      <c r="CP55" s="80"/>
      <c r="CQ55" s="80"/>
      <c r="CR55" s="80"/>
      <c r="CS55" s="80"/>
      <c r="CT55" s="80"/>
      <c r="CU55" s="80"/>
      <c r="CV55" s="80"/>
      <c r="CW55" s="80"/>
      <c r="CX55" s="80"/>
      <c r="CY55" s="80"/>
      <c r="CZ55" s="80"/>
      <c r="DA55" s="80"/>
      <c r="DB55" s="80"/>
      <c r="DC55" s="80"/>
    </row>
    <row r="56" customFormat="false" ht="12.75" hidden="false" customHeight="false" outlineLevel="0" collapsed="false">
      <c r="M56" s="80"/>
      <c r="N56" s="80"/>
      <c r="O56" s="93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80"/>
      <c r="BN56" s="80"/>
      <c r="BO56" s="80"/>
      <c r="BP56" s="80"/>
      <c r="BQ56" s="80"/>
      <c r="BR56" s="80"/>
      <c r="BS56" s="80"/>
      <c r="BT56" s="80"/>
      <c r="BU56" s="80"/>
      <c r="BV56" s="80"/>
      <c r="BW56" s="80"/>
      <c r="BX56" s="80"/>
      <c r="BY56" s="80"/>
      <c r="BZ56" s="80"/>
      <c r="CA56" s="80"/>
      <c r="CB56" s="80"/>
      <c r="CC56" s="80"/>
      <c r="CD56" s="80"/>
      <c r="CE56" s="80"/>
      <c r="CF56" s="80"/>
      <c r="CG56" s="80"/>
      <c r="CH56" s="80"/>
      <c r="CI56" s="80"/>
      <c r="CJ56" s="80"/>
      <c r="CK56" s="80"/>
      <c r="CL56" s="80"/>
      <c r="CM56" s="80"/>
      <c r="CN56" s="80"/>
      <c r="CO56" s="80"/>
      <c r="CP56" s="80"/>
      <c r="CQ56" s="80"/>
      <c r="CR56" s="80"/>
      <c r="CS56" s="80"/>
      <c r="CT56" s="80"/>
      <c r="CU56" s="80"/>
      <c r="CV56" s="80"/>
      <c r="CW56" s="80"/>
      <c r="CX56" s="80"/>
      <c r="CY56" s="80"/>
      <c r="CZ56" s="80"/>
      <c r="DA56" s="80"/>
      <c r="DB56" s="80"/>
      <c r="DC56" s="80"/>
    </row>
    <row r="57" customFormat="false" ht="12.75" hidden="false" customHeight="false" outlineLevel="0" collapsed="false">
      <c r="M57" s="80"/>
      <c r="N57" s="80"/>
      <c r="O57" s="93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0"/>
      <c r="BF57" s="80"/>
      <c r="BG57" s="80"/>
      <c r="BH57" s="80"/>
      <c r="BI57" s="80"/>
      <c r="BJ57" s="80"/>
      <c r="BK57" s="80"/>
      <c r="BL57" s="80"/>
      <c r="BM57" s="80"/>
      <c r="BN57" s="80"/>
      <c r="BO57" s="80"/>
      <c r="BP57" s="80"/>
      <c r="BQ57" s="80"/>
      <c r="BR57" s="80"/>
      <c r="BS57" s="80"/>
      <c r="BT57" s="80"/>
      <c r="BU57" s="80"/>
      <c r="BV57" s="80"/>
      <c r="BW57" s="80"/>
      <c r="BX57" s="80"/>
      <c r="BY57" s="80"/>
      <c r="BZ57" s="80"/>
      <c r="CA57" s="80"/>
      <c r="CB57" s="80"/>
      <c r="CC57" s="80"/>
      <c r="CD57" s="80"/>
      <c r="CE57" s="80"/>
      <c r="CF57" s="80"/>
      <c r="CG57" s="80"/>
      <c r="CH57" s="80"/>
      <c r="CI57" s="80"/>
      <c r="CJ57" s="80"/>
      <c r="CK57" s="80"/>
      <c r="CL57" s="80"/>
      <c r="CM57" s="80"/>
      <c r="CN57" s="80"/>
      <c r="CO57" s="80"/>
      <c r="CP57" s="80"/>
      <c r="CQ57" s="80"/>
      <c r="CR57" s="80"/>
      <c r="CS57" s="80"/>
      <c r="CT57" s="80"/>
      <c r="CU57" s="80"/>
      <c r="CV57" s="80"/>
      <c r="CW57" s="80"/>
      <c r="CX57" s="80"/>
      <c r="CY57" s="80"/>
      <c r="CZ57" s="80"/>
      <c r="DA57" s="80"/>
      <c r="DB57" s="80"/>
      <c r="DC57" s="80"/>
    </row>
    <row r="58" customFormat="false" ht="12.75" hidden="false" customHeight="false" outlineLevel="0" collapsed="false">
      <c r="M58" s="80"/>
      <c r="N58" s="80"/>
      <c r="O58" s="93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80"/>
      <c r="BK58" s="80"/>
      <c r="BL58" s="80"/>
      <c r="BM58" s="80"/>
      <c r="BN58" s="80"/>
      <c r="BO58" s="80"/>
      <c r="BP58" s="80"/>
      <c r="BQ58" s="80"/>
      <c r="BR58" s="80"/>
      <c r="BS58" s="80"/>
      <c r="BT58" s="80"/>
      <c r="BU58" s="80"/>
      <c r="BV58" s="80"/>
      <c r="BW58" s="80"/>
      <c r="BX58" s="80"/>
      <c r="BY58" s="80"/>
      <c r="BZ58" s="80"/>
      <c r="CA58" s="80"/>
      <c r="CB58" s="80"/>
      <c r="CC58" s="80"/>
      <c r="CD58" s="80"/>
      <c r="CE58" s="80"/>
      <c r="CF58" s="80"/>
      <c r="CG58" s="80"/>
      <c r="CH58" s="80"/>
      <c r="CI58" s="80"/>
      <c r="CJ58" s="80"/>
      <c r="CK58" s="80"/>
      <c r="CL58" s="80"/>
      <c r="CM58" s="80"/>
      <c r="CN58" s="80"/>
      <c r="CO58" s="80"/>
      <c r="CP58" s="80"/>
      <c r="CQ58" s="80"/>
      <c r="CR58" s="80"/>
      <c r="CS58" s="80"/>
      <c r="CT58" s="80"/>
      <c r="CU58" s="80"/>
      <c r="CV58" s="80"/>
      <c r="CW58" s="80"/>
      <c r="CX58" s="80"/>
      <c r="CY58" s="80"/>
      <c r="CZ58" s="80"/>
      <c r="DA58" s="80"/>
      <c r="DB58" s="80"/>
      <c r="DC58" s="80"/>
    </row>
    <row r="59" customFormat="false" ht="12.75" hidden="false" customHeight="false" outlineLevel="0" collapsed="false">
      <c r="M59" s="80"/>
      <c r="N59" s="80"/>
      <c r="O59" s="93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80"/>
      <c r="BF59" s="80"/>
      <c r="BG59" s="80"/>
      <c r="BH59" s="80"/>
      <c r="BI59" s="80"/>
      <c r="BJ59" s="80"/>
      <c r="BK59" s="80"/>
      <c r="BL59" s="80"/>
      <c r="BM59" s="80"/>
      <c r="BN59" s="80"/>
      <c r="BO59" s="80"/>
      <c r="BP59" s="80"/>
      <c r="BQ59" s="80"/>
      <c r="BR59" s="80"/>
      <c r="BS59" s="80"/>
      <c r="BT59" s="80"/>
      <c r="BU59" s="80"/>
      <c r="BV59" s="80"/>
      <c r="BW59" s="80"/>
      <c r="BX59" s="80"/>
      <c r="BY59" s="80"/>
      <c r="BZ59" s="80"/>
      <c r="CA59" s="80"/>
      <c r="CB59" s="80"/>
      <c r="CC59" s="80"/>
      <c r="CD59" s="80"/>
      <c r="CE59" s="80"/>
      <c r="CF59" s="80"/>
      <c r="CG59" s="80"/>
      <c r="CH59" s="80"/>
      <c r="CI59" s="80"/>
      <c r="CJ59" s="80"/>
      <c r="CK59" s="80"/>
      <c r="CL59" s="80"/>
      <c r="CM59" s="80"/>
      <c r="CN59" s="80"/>
      <c r="CO59" s="80"/>
      <c r="CP59" s="80"/>
      <c r="CQ59" s="80"/>
      <c r="CR59" s="80"/>
      <c r="CS59" s="80"/>
      <c r="CT59" s="80"/>
      <c r="CU59" s="80"/>
      <c r="CV59" s="80"/>
      <c r="CW59" s="80"/>
      <c r="CX59" s="80"/>
      <c r="CY59" s="80"/>
      <c r="CZ59" s="80"/>
      <c r="DA59" s="80"/>
      <c r="DB59" s="80"/>
      <c r="DC59" s="80"/>
    </row>
    <row r="60" customFormat="false" ht="12.75" hidden="false" customHeight="false" outlineLevel="0" collapsed="false"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  <c r="BM60" s="80"/>
      <c r="BN60" s="80"/>
      <c r="BO60" s="80"/>
      <c r="BP60" s="80"/>
      <c r="BQ60" s="80"/>
      <c r="BR60" s="80"/>
      <c r="BS60" s="80"/>
      <c r="BT60" s="80"/>
      <c r="BU60" s="80"/>
      <c r="BV60" s="80"/>
      <c r="BW60" s="80"/>
      <c r="BX60" s="80"/>
      <c r="BY60" s="80"/>
      <c r="BZ60" s="80"/>
      <c r="CA60" s="80"/>
      <c r="CB60" s="80"/>
      <c r="CC60" s="80"/>
      <c r="CD60" s="80"/>
      <c r="CE60" s="80"/>
      <c r="CF60" s="80"/>
      <c r="CG60" s="80"/>
      <c r="CH60" s="80"/>
      <c r="CI60" s="80"/>
      <c r="CJ60" s="80"/>
      <c r="CK60" s="80"/>
      <c r="CL60" s="80"/>
      <c r="CM60" s="80"/>
      <c r="CN60" s="80"/>
      <c r="CO60" s="80"/>
      <c r="CP60" s="80"/>
      <c r="CQ60" s="80"/>
      <c r="CR60" s="80"/>
      <c r="CS60" s="80"/>
      <c r="CT60" s="80"/>
      <c r="CU60" s="80"/>
      <c r="CV60" s="80"/>
      <c r="CW60" s="80"/>
      <c r="CX60" s="80"/>
      <c r="CY60" s="80"/>
      <c r="CZ60" s="80"/>
      <c r="DA60" s="80"/>
      <c r="DB60" s="80"/>
      <c r="DC60" s="80"/>
    </row>
    <row r="61" customFormat="false" ht="12.75" hidden="false" customHeight="false" outlineLevel="0" collapsed="false"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0"/>
      <c r="BF61" s="80"/>
      <c r="BG61" s="80"/>
      <c r="BH61" s="80"/>
      <c r="BI61" s="80"/>
      <c r="BJ61" s="80"/>
      <c r="BK61" s="80"/>
      <c r="BL61" s="80"/>
      <c r="BM61" s="80"/>
      <c r="BN61" s="80"/>
      <c r="BO61" s="80"/>
      <c r="BP61" s="80"/>
      <c r="BQ61" s="80"/>
      <c r="BR61" s="80"/>
      <c r="BS61" s="80"/>
      <c r="BT61" s="80"/>
      <c r="BU61" s="80"/>
      <c r="BV61" s="80"/>
      <c r="BW61" s="80"/>
      <c r="BX61" s="80"/>
      <c r="BY61" s="80"/>
      <c r="BZ61" s="80"/>
      <c r="CA61" s="80"/>
      <c r="CB61" s="80"/>
      <c r="CC61" s="80"/>
      <c r="CD61" s="80"/>
      <c r="CE61" s="80"/>
      <c r="CF61" s="80"/>
      <c r="CG61" s="80"/>
      <c r="CH61" s="80"/>
      <c r="CI61" s="80"/>
      <c r="CJ61" s="80"/>
      <c r="CK61" s="80"/>
      <c r="CL61" s="80"/>
      <c r="CM61" s="80"/>
      <c r="CN61" s="80"/>
      <c r="CO61" s="80"/>
      <c r="CP61" s="80"/>
      <c r="CQ61" s="80"/>
      <c r="CR61" s="80"/>
      <c r="CS61" s="80"/>
      <c r="CT61" s="80"/>
      <c r="CU61" s="80"/>
      <c r="CV61" s="80"/>
      <c r="CW61" s="80"/>
      <c r="CX61" s="80"/>
      <c r="CY61" s="80"/>
      <c r="CZ61" s="80"/>
      <c r="DA61" s="80"/>
      <c r="DB61" s="80"/>
      <c r="DC61" s="80"/>
    </row>
    <row r="62" customFormat="false" ht="12.75" hidden="false" customHeight="false" outlineLevel="0" collapsed="false"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  <c r="AV62" s="80"/>
      <c r="AW62" s="80"/>
      <c r="AX62" s="80"/>
      <c r="AY62" s="80"/>
      <c r="AZ62" s="80"/>
      <c r="BA62" s="80"/>
      <c r="BB62" s="80"/>
      <c r="BC62" s="80"/>
      <c r="BD62" s="80"/>
      <c r="BE62" s="80"/>
      <c r="BF62" s="80"/>
      <c r="BG62" s="80"/>
      <c r="BH62" s="80"/>
      <c r="BI62" s="80"/>
      <c r="BJ62" s="80"/>
      <c r="BK62" s="80"/>
      <c r="BL62" s="80"/>
      <c r="BM62" s="80"/>
      <c r="BN62" s="80"/>
      <c r="BO62" s="80"/>
      <c r="BP62" s="80"/>
      <c r="BQ62" s="80"/>
      <c r="BR62" s="80"/>
      <c r="BS62" s="80"/>
      <c r="BT62" s="80"/>
      <c r="BU62" s="80"/>
      <c r="BV62" s="80"/>
      <c r="BW62" s="80"/>
      <c r="BX62" s="80"/>
      <c r="BY62" s="80"/>
      <c r="BZ62" s="80"/>
      <c r="CA62" s="80"/>
      <c r="CB62" s="80"/>
      <c r="CC62" s="80"/>
      <c r="CD62" s="80"/>
      <c r="CE62" s="80"/>
      <c r="CF62" s="80"/>
      <c r="CG62" s="80"/>
      <c r="CH62" s="80"/>
      <c r="CI62" s="80"/>
      <c r="CJ62" s="80"/>
      <c r="CK62" s="80"/>
      <c r="CL62" s="80"/>
      <c r="CM62" s="80"/>
      <c r="CN62" s="80"/>
      <c r="CO62" s="80"/>
      <c r="CP62" s="80"/>
      <c r="CQ62" s="80"/>
      <c r="CR62" s="80"/>
      <c r="CS62" s="80"/>
      <c r="CT62" s="80"/>
      <c r="CU62" s="80"/>
      <c r="CV62" s="80"/>
      <c r="CW62" s="80"/>
      <c r="CX62" s="80"/>
      <c r="CY62" s="80"/>
      <c r="CZ62" s="80"/>
      <c r="DA62" s="80"/>
      <c r="DB62" s="80"/>
      <c r="DC62" s="80"/>
    </row>
    <row r="63" customFormat="false" ht="12.75" hidden="false" customHeight="false" outlineLevel="0" collapsed="false"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0"/>
      <c r="BF63" s="80"/>
      <c r="BG63" s="80"/>
      <c r="BH63" s="80"/>
      <c r="BI63" s="80"/>
      <c r="BJ63" s="80"/>
      <c r="BK63" s="80"/>
      <c r="BL63" s="80"/>
      <c r="BM63" s="80"/>
      <c r="BN63" s="80"/>
      <c r="BO63" s="80"/>
      <c r="BP63" s="80"/>
      <c r="BQ63" s="80"/>
      <c r="BR63" s="80"/>
      <c r="BS63" s="80"/>
      <c r="BT63" s="80"/>
      <c r="BU63" s="80"/>
      <c r="BV63" s="80"/>
      <c r="BW63" s="80"/>
      <c r="BX63" s="80"/>
      <c r="BY63" s="80"/>
      <c r="BZ63" s="80"/>
      <c r="CA63" s="80"/>
      <c r="CB63" s="80"/>
      <c r="CC63" s="80"/>
      <c r="CD63" s="80"/>
      <c r="CE63" s="80"/>
      <c r="CF63" s="80"/>
      <c r="CG63" s="80"/>
      <c r="CH63" s="80"/>
      <c r="CI63" s="80"/>
      <c r="CJ63" s="80"/>
      <c r="CK63" s="80"/>
      <c r="CL63" s="80"/>
      <c r="CM63" s="80"/>
      <c r="CN63" s="80"/>
      <c r="CO63" s="80"/>
      <c r="CP63" s="80"/>
      <c r="CQ63" s="80"/>
      <c r="CR63" s="80"/>
      <c r="CS63" s="80"/>
      <c r="CT63" s="80"/>
      <c r="CU63" s="80"/>
      <c r="CV63" s="80"/>
      <c r="CW63" s="80"/>
      <c r="CX63" s="80"/>
      <c r="CY63" s="80"/>
      <c r="CZ63" s="80"/>
      <c r="DA63" s="80"/>
      <c r="DB63" s="80"/>
      <c r="DC63" s="80"/>
    </row>
    <row r="64" customFormat="false" ht="12.75" hidden="false" customHeight="false" outlineLevel="0" collapsed="false"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0"/>
      <c r="BF64" s="80"/>
      <c r="BG64" s="80"/>
      <c r="BH64" s="80"/>
      <c r="BI64" s="80"/>
      <c r="BJ64" s="80"/>
      <c r="BK64" s="80"/>
      <c r="BL64" s="80"/>
      <c r="BM64" s="80"/>
      <c r="BN64" s="80"/>
      <c r="BO64" s="80"/>
      <c r="BP64" s="80"/>
      <c r="BQ64" s="80"/>
      <c r="BR64" s="80"/>
      <c r="BS64" s="80"/>
      <c r="BT64" s="80"/>
      <c r="BU64" s="80"/>
      <c r="BV64" s="80"/>
      <c r="BW64" s="80"/>
      <c r="BX64" s="80"/>
      <c r="BY64" s="80"/>
      <c r="BZ64" s="80"/>
      <c r="CA64" s="80"/>
      <c r="CB64" s="80"/>
      <c r="CC64" s="80"/>
      <c r="CD64" s="80"/>
      <c r="CE64" s="80"/>
      <c r="CF64" s="80"/>
      <c r="CG64" s="80"/>
      <c r="CH64" s="80"/>
      <c r="CI64" s="80"/>
      <c r="CJ64" s="80"/>
      <c r="CK64" s="80"/>
      <c r="CL64" s="80"/>
      <c r="CM64" s="80"/>
      <c r="CN64" s="80"/>
      <c r="CO64" s="80"/>
      <c r="CP64" s="80"/>
      <c r="CQ64" s="80"/>
      <c r="CR64" s="80"/>
      <c r="CS64" s="80"/>
      <c r="CT64" s="80"/>
      <c r="CU64" s="80"/>
      <c r="CV64" s="80"/>
      <c r="CW64" s="80"/>
      <c r="CX64" s="80"/>
      <c r="CY64" s="80"/>
      <c r="CZ64" s="80"/>
      <c r="DA64" s="80"/>
      <c r="DB64" s="80"/>
      <c r="DC64" s="80"/>
    </row>
    <row r="65" customFormat="false" ht="12.75" hidden="false" customHeight="false" outlineLevel="0" collapsed="false"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80"/>
      <c r="BN65" s="80"/>
      <c r="BO65" s="80"/>
      <c r="BP65" s="80"/>
      <c r="BQ65" s="80"/>
      <c r="BR65" s="80"/>
      <c r="BS65" s="80"/>
      <c r="BT65" s="80"/>
      <c r="BU65" s="80"/>
      <c r="BV65" s="80"/>
      <c r="BW65" s="80"/>
      <c r="BX65" s="80"/>
      <c r="BY65" s="80"/>
      <c r="BZ65" s="80"/>
      <c r="CA65" s="80"/>
      <c r="CB65" s="80"/>
      <c r="CC65" s="80"/>
      <c r="CD65" s="80"/>
      <c r="CE65" s="80"/>
      <c r="CF65" s="80"/>
      <c r="CG65" s="80"/>
      <c r="CH65" s="80"/>
      <c r="CI65" s="80"/>
      <c r="CJ65" s="80"/>
      <c r="CK65" s="80"/>
      <c r="CL65" s="80"/>
      <c r="CM65" s="80"/>
      <c r="CN65" s="80"/>
      <c r="CO65" s="80"/>
      <c r="CP65" s="80"/>
      <c r="CQ65" s="80"/>
      <c r="CR65" s="80"/>
      <c r="CS65" s="80"/>
      <c r="CT65" s="80"/>
      <c r="CU65" s="80"/>
      <c r="CV65" s="80"/>
      <c r="CW65" s="80"/>
      <c r="CX65" s="80"/>
      <c r="CY65" s="80"/>
      <c r="CZ65" s="80"/>
      <c r="DA65" s="80"/>
      <c r="DB65" s="80"/>
      <c r="DC65" s="80"/>
    </row>
    <row r="66" customFormat="false" ht="12.75" hidden="false" customHeight="false" outlineLevel="0" collapsed="false"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  <c r="BK66" s="80"/>
      <c r="BL66" s="80"/>
      <c r="BM66" s="80"/>
      <c r="BN66" s="80"/>
      <c r="BO66" s="80"/>
      <c r="BP66" s="80"/>
      <c r="BQ66" s="80"/>
      <c r="BR66" s="80"/>
      <c r="BS66" s="80"/>
      <c r="BT66" s="80"/>
      <c r="BU66" s="80"/>
      <c r="BV66" s="80"/>
      <c r="BW66" s="80"/>
      <c r="BX66" s="80"/>
      <c r="BY66" s="80"/>
      <c r="BZ66" s="80"/>
      <c r="CA66" s="80"/>
      <c r="CB66" s="80"/>
      <c r="CC66" s="80"/>
      <c r="CD66" s="80"/>
      <c r="CE66" s="80"/>
      <c r="CF66" s="80"/>
      <c r="CG66" s="80"/>
      <c r="CH66" s="80"/>
      <c r="CI66" s="80"/>
      <c r="CJ66" s="80"/>
      <c r="CK66" s="80"/>
      <c r="CL66" s="80"/>
      <c r="CM66" s="80"/>
      <c r="CN66" s="80"/>
      <c r="CO66" s="80"/>
      <c r="CP66" s="80"/>
      <c r="CQ66" s="80"/>
      <c r="CR66" s="80"/>
      <c r="CS66" s="80"/>
      <c r="CT66" s="80"/>
      <c r="CU66" s="80"/>
      <c r="CV66" s="80"/>
      <c r="CW66" s="80"/>
      <c r="CX66" s="80"/>
      <c r="CY66" s="80"/>
      <c r="CZ66" s="80"/>
      <c r="DA66" s="80"/>
      <c r="DB66" s="80"/>
      <c r="DC66" s="80"/>
    </row>
    <row r="67" customFormat="false" ht="12.75" hidden="false" customHeight="false" outlineLevel="0" collapsed="false"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0"/>
      <c r="BH67" s="80"/>
      <c r="BI67" s="80"/>
      <c r="BJ67" s="80"/>
      <c r="BK67" s="80"/>
      <c r="BL67" s="80"/>
      <c r="BM67" s="80"/>
      <c r="BN67" s="80"/>
      <c r="BO67" s="80"/>
      <c r="BP67" s="80"/>
      <c r="BQ67" s="80"/>
      <c r="BR67" s="80"/>
      <c r="BS67" s="80"/>
      <c r="BT67" s="80"/>
      <c r="BU67" s="80"/>
      <c r="BV67" s="80"/>
      <c r="BW67" s="80"/>
      <c r="BX67" s="80"/>
      <c r="BY67" s="80"/>
      <c r="BZ67" s="80"/>
      <c r="CA67" s="80"/>
      <c r="CB67" s="80"/>
      <c r="CC67" s="80"/>
      <c r="CD67" s="80"/>
      <c r="CE67" s="80"/>
      <c r="CF67" s="80"/>
      <c r="CG67" s="80"/>
      <c r="CH67" s="80"/>
      <c r="CI67" s="80"/>
      <c r="CJ67" s="80"/>
      <c r="CK67" s="80"/>
      <c r="CL67" s="80"/>
      <c r="CM67" s="80"/>
      <c r="CN67" s="80"/>
      <c r="CO67" s="80"/>
      <c r="CP67" s="80"/>
      <c r="CQ67" s="80"/>
      <c r="CR67" s="80"/>
      <c r="CS67" s="80"/>
      <c r="CT67" s="80"/>
      <c r="CU67" s="80"/>
      <c r="CV67" s="80"/>
      <c r="CW67" s="80"/>
      <c r="CX67" s="80"/>
      <c r="CY67" s="80"/>
      <c r="CZ67" s="80"/>
      <c r="DA67" s="80"/>
      <c r="DB67" s="80"/>
      <c r="DC67" s="80"/>
    </row>
    <row r="68" customFormat="false" ht="12.75" hidden="false" customHeight="false" outlineLevel="0" collapsed="false"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0"/>
      <c r="BC68" s="80"/>
      <c r="BD68" s="80"/>
      <c r="BE68" s="80"/>
      <c r="BF68" s="80"/>
      <c r="BG68" s="80"/>
      <c r="BH68" s="80"/>
      <c r="BI68" s="80"/>
      <c r="BJ68" s="80"/>
      <c r="BK68" s="80"/>
      <c r="BL68" s="80"/>
      <c r="BM68" s="80"/>
      <c r="BN68" s="80"/>
      <c r="BO68" s="80"/>
      <c r="BP68" s="80"/>
      <c r="BQ68" s="80"/>
      <c r="BR68" s="80"/>
      <c r="BS68" s="80"/>
      <c r="BT68" s="80"/>
      <c r="BU68" s="80"/>
      <c r="BV68" s="80"/>
      <c r="BW68" s="80"/>
      <c r="BX68" s="80"/>
      <c r="BY68" s="80"/>
      <c r="BZ68" s="80"/>
      <c r="CA68" s="80"/>
      <c r="CB68" s="80"/>
      <c r="CC68" s="80"/>
      <c r="CD68" s="80"/>
      <c r="CE68" s="80"/>
      <c r="CF68" s="80"/>
      <c r="CG68" s="80"/>
      <c r="CH68" s="80"/>
      <c r="CI68" s="80"/>
      <c r="CJ68" s="80"/>
      <c r="CK68" s="80"/>
      <c r="CL68" s="80"/>
      <c r="CM68" s="80"/>
      <c r="CN68" s="80"/>
      <c r="CO68" s="80"/>
      <c r="CP68" s="80"/>
      <c r="CQ68" s="80"/>
      <c r="CR68" s="80"/>
      <c r="CS68" s="80"/>
      <c r="CT68" s="80"/>
      <c r="CU68" s="80"/>
      <c r="CV68" s="80"/>
      <c r="CW68" s="80"/>
      <c r="CX68" s="80"/>
      <c r="CY68" s="80"/>
      <c r="CZ68" s="80"/>
      <c r="DA68" s="80"/>
      <c r="DB68" s="80"/>
      <c r="DC68" s="80"/>
    </row>
    <row r="69" customFormat="false" ht="12.75" hidden="false" customHeight="false" outlineLevel="0" collapsed="false"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80"/>
      <c r="BD69" s="80"/>
      <c r="BE69" s="80"/>
      <c r="BF69" s="80"/>
      <c r="BG69" s="80"/>
      <c r="BH69" s="80"/>
      <c r="BI69" s="80"/>
      <c r="BJ69" s="80"/>
      <c r="BK69" s="80"/>
      <c r="BL69" s="80"/>
      <c r="BM69" s="80"/>
      <c r="BN69" s="80"/>
      <c r="BO69" s="80"/>
      <c r="BP69" s="80"/>
      <c r="BQ69" s="80"/>
      <c r="BR69" s="80"/>
      <c r="BS69" s="80"/>
      <c r="BT69" s="80"/>
      <c r="BU69" s="80"/>
      <c r="BV69" s="80"/>
      <c r="BW69" s="80"/>
      <c r="BX69" s="80"/>
      <c r="BY69" s="80"/>
      <c r="BZ69" s="80"/>
      <c r="CA69" s="80"/>
      <c r="CB69" s="80"/>
      <c r="CC69" s="80"/>
      <c r="CD69" s="80"/>
      <c r="CE69" s="80"/>
      <c r="CF69" s="80"/>
      <c r="CG69" s="80"/>
      <c r="CH69" s="80"/>
      <c r="CI69" s="80"/>
      <c r="CJ69" s="80"/>
      <c r="CK69" s="80"/>
      <c r="CL69" s="80"/>
      <c r="CM69" s="80"/>
      <c r="CN69" s="80"/>
      <c r="CO69" s="80"/>
      <c r="CP69" s="80"/>
      <c r="CQ69" s="80"/>
      <c r="CR69" s="80"/>
      <c r="CS69" s="80"/>
      <c r="CT69" s="80"/>
      <c r="CU69" s="80"/>
      <c r="CV69" s="80"/>
      <c r="CW69" s="80"/>
      <c r="CX69" s="80"/>
      <c r="CY69" s="80"/>
      <c r="CZ69" s="80"/>
      <c r="DA69" s="80"/>
      <c r="DB69" s="80"/>
      <c r="DC69" s="80"/>
    </row>
    <row r="70" customFormat="false" ht="12.75" hidden="false" customHeight="false" outlineLevel="0" collapsed="false"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0"/>
      <c r="BD70" s="80"/>
      <c r="BE70" s="80"/>
      <c r="BF70" s="80"/>
      <c r="BG70" s="80"/>
      <c r="BH70" s="80"/>
      <c r="BI70" s="80"/>
      <c r="BJ70" s="80"/>
      <c r="BK70" s="80"/>
      <c r="BL70" s="80"/>
      <c r="BM70" s="80"/>
      <c r="BN70" s="80"/>
      <c r="BO70" s="80"/>
      <c r="BP70" s="80"/>
      <c r="BQ70" s="80"/>
      <c r="BR70" s="80"/>
      <c r="BS70" s="80"/>
      <c r="BT70" s="80"/>
      <c r="BU70" s="80"/>
      <c r="BV70" s="80"/>
      <c r="BW70" s="80"/>
      <c r="BX70" s="80"/>
      <c r="BY70" s="80"/>
      <c r="BZ70" s="80"/>
      <c r="CA70" s="80"/>
      <c r="CB70" s="80"/>
      <c r="CC70" s="80"/>
      <c r="CD70" s="80"/>
      <c r="CE70" s="80"/>
      <c r="CF70" s="80"/>
      <c r="CG70" s="80"/>
      <c r="CH70" s="80"/>
      <c r="CI70" s="80"/>
      <c r="CJ70" s="80"/>
      <c r="CK70" s="80"/>
      <c r="CL70" s="80"/>
      <c r="CM70" s="80"/>
      <c r="CN70" s="80"/>
      <c r="CO70" s="80"/>
      <c r="CP70" s="80"/>
      <c r="CQ70" s="80"/>
      <c r="CR70" s="80"/>
      <c r="CS70" s="80"/>
      <c r="CT70" s="80"/>
      <c r="CU70" s="80"/>
      <c r="CV70" s="80"/>
      <c r="CW70" s="80"/>
      <c r="CX70" s="80"/>
      <c r="CY70" s="80"/>
      <c r="CZ70" s="80"/>
      <c r="DA70" s="80"/>
      <c r="DB70" s="80"/>
      <c r="DC70" s="80"/>
    </row>
    <row r="71" customFormat="false" ht="12.75" hidden="false" customHeight="false" outlineLevel="0" collapsed="false"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0"/>
      <c r="BD71" s="80"/>
      <c r="BE71" s="80"/>
      <c r="BF71" s="80"/>
      <c r="BG71" s="80"/>
      <c r="BH71" s="80"/>
      <c r="BI71" s="80"/>
      <c r="BJ71" s="80"/>
      <c r="BK71" s="80"/>
      <c r="BL71" s="80"/>
      <c r="BM71" s="80"/>
      <c r="BN71" s="80"/>
      <c r="BO71" s="80"/>
      <c r="BP71" s="80"/>
      <c r="BQ71" s="80"/>
      <c r="BR71" s="80"/>
      <c r="BS71" s="80"/>
      <c r="BT71" s="80"/>
      <c r="BU71" s="80"/>
      <c r="BV71" s="80"/>
      <c r="BW71" s="80"/>
      <c r="BX71" s="80"/>
      <c r="BY71" s="80"/>
      <c r="BZ71" s="80"/>
      <c r="CA71" s="80"/>
      <c r="CB71" s="80"/>
      <c r="CC71" s="80"/>
      <c r="CD71" s="80"/>
      <c r="CE71" s="80"/>
      <c r="CF71" s="80"/>
      <c r="CG71" s="80"/>
      <c r="CH71" s="80"/>
      <c r="CI71" s="80"/>
      <c r="CJ71" s="80"/>
      <c r="CK71" s="80"/>
      <c r="CL71" s="80"/>
      <c r="CM71" s="80"/>
      <c r="CN71" s="80"/>
      <c r="CO71" s="80"/>
      <c r="CP71" s="80"/>
      <c r="CQ71" s="80"/>
      <c r="CR71" s="80"/>
      <c r="CS71" s="80"/>
      <c r="CT71" s="80"/>
      <c r="CU71" s="80"/>
      <c r="CV71" s="80"/>
      <c r="CW71" s="80"/>
      <c r="CX71" s="80"/>
      <c r="CY71" s="80"/>
      <c r="CZ71" s="80"/>
      <c r="DA71" s="80"/>
      <c r="DB71" s="80"/>
      <c r="DC71" s="80"/>
    </row>
    <row r="72" customFormat="false" ht="12.75" hidden="false" customHeight="false" outlineLevel="0" collapsed="false"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  <c r="BE72" s="80"/>
      <c r="BF72" s="80"/>
      <c r="BG72" s="80"/>
      <c r="BH72" s="80"/>
      <c r="BI72" s="80"/>
      <c r="BJ72" s="80"/>
      <c r="BK72" s="80"/>
      <c r="BL72" s="80"/>
      <c r="BM72" s="80"/>
      <c r="BN72" s="80"/>
      <c r="BO72" s="80"/>
      <c r="BP72" s="80"/>
      <c r="BQ72" s="80"/>
      <c r="BR72" s="80"/>
      <c r="BS72" s="80"/>
      <c r="BT72" s="80"/>
      <c r="BU72" s="80"/>
      <c r="BV72" s="80"/>
      <c r="BW72" s="80"/>
      <c r="BX72" s="80"/>
      <c r="BY72" s="80"/>
      <c r="BZ72" s="80"/>
      <c r="CA72" s="80"/>
      <c r="CB72" s="80"/>
      <c r="CC72" s="80"/>
      <c r="CD72" s="80"/>
      <c r="CE72" s="80"/>
      <c r="CF72" s="80"/>
      <c r="CG72" s="80"/>
      <c r="CH72" s="80"/>
      <c r="CI72" s="80"/>
      <c r="CJ72" s="80"/>
      <c r="CK72" s="80"/>
      <c r="CL72" s="80"/>
      <c r="CM72" s="80"/>
      <c r="CN72" s="80"/>
      <c r="CO72" s="80"/>
      <c r="CP72" s="80"/>
      <c r="CQ72" s="80"/>
      <c r="CR72" s="80"/>
      <c r="CS72" s="80"/>
      <c r="CT72" s="80"/>
      <c r="CU72" s="80"/>
      <c r="CV72" s="80"/>
      <c r="CW72" s="80"/>
      <c r="CX72" s="80"/>
      <c r="CY72" s="80"/>
      <c r="CZ72" s="80"/>
      <c r="DA72" s="80"/>
      <c r="DB72" s="80"/>
      <c r="DC72" s="80"/>
    </row>
    <row r="73" customFormat="false" ht="12.75" hidden="false" customHeight="false" outlineLevel="0" collapsed="false"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/>
      <c r="BC73" s="80"/>
      <c r="BD73" s="80"/>
      <c r="BE73" s="80"/>
      <c r="BF73" s="80"/>
      <c r="BG73" s="80"/>
      <c r="BH73" s="80"/>
      <c r="BI73" s="80"/>
      <c r="BJ73" s="80"/>
      <c r="BK73" s="80"/>
      <c r="BL73" s="80"/>
      <c r="BM73" s="80"/>
      <c r="BN73" s="80"/>
      <c r="BO73" s="80"/>
      <c r="BP73" s="80"/>
      <c r="BQ73" s="80"/>
      <c r="BR73" s="80"/>
      <c r="BS73" s="80"/>
      <c r="BT73" s="80"/>
      <c r="BU73" s="80"/>
      <c r="BV73" s="80"/>
      <c r="BW73" s="80"/>
      <c r="BX73" s="80"/>
      <c r="BY73" s="80"/>
      <c r="BZ73" s="80"/>
      <c r="CA73" s="80"/>
      <c r="CB73" s="80"/>
      <c r="CC73" s="80"/>
      <c r="CD73" s="80"/>
      <c r="CE73" s="80"/>
      <c r="CF73" s="80"/>
      <c r="CG73" s="80"/>
      <c r="CH73" s="80"/>
      <c r="CI73" s="80"/>
      <c r="CJ73" s="80"/>
      <c r="CK73" s="80"/>
      <c r="CL73" s="80"/>
      <c r="CM73" s="80"/>
      <c r="CN73" s="80"/>
      <c r="CO73" s="80"/>
      <c r="CP73" s="80"/>
      <c r="CQ73" s="80"/>
      <c r="CR73" s="80"/>
      <c r="CS73" s="80"/>
      <c r="CT73" s="80"/>
      <c r="CU73" s="80"/>
      <c r="CV73" s="80"/>
      <c r="CW73" s="80"/>
      <c r="CX73" s="80"/>
      <c r="CY73" s="80"/>
      <c r="CZ73" s="80"/>
      <c r="DA73" s="80"/>
      <c r="DB73" s="80"/>
      <c r="DC73" s="80"/>
    </row>
    <row r="74" customFormat="false" ht="12.75" hidden="false" customHeight="false" outlineLevel="0" collapsed="false"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0"/>
      <c r="BD74" s="80"/>
      <c r="BE74" s="80"/>
      <c r="BF74" s="80"/>
      <c r="BG74" s="80"/>
      <c r="BH74" s="80"/>
      <c r="BI74" s="80"/>
      <c r="BJ74" s="80"/>
      <c r="BK74" s="80"/>
      <c r="BL74" s="80"/>
      <c r="BM74" s="80"/>
      <c r="BN74" s="80"/>
      <c r="BO74" s="80"/>
      <c r="BP74" s="80"/>
      <c r="BQ74" s="80"/>
      <c r="BR74" s="80"/>
      <c r="BS74" s="80"/>
      <c r="BT74" s="80"/>
      <c r="BU74" s="80"/>
      <c r="BV74" s="80"/>
      <c r="BW74" s="80"/>
      <c r="BX74" s="80"/>
      <c r="BY74" s="80"/>
      <c r="BZ74" s="80"/>
      <c r="CA74" s="80"/>
      <c r="CB74" s="80"/>
      <c r="CC74" s="80"/>
      <c r="CD74" s="80"/>
      <c r="CE74" s="80"/>
      <c r="CF74" s="80"/>
      <c r="CG74" s="80"/>
      <c r="CH74" s="80"/>
      <c r="CI74" s="80"/>
      <c r="CJ74" s="80"/>
      <c r="CK74" s="80"/>
      <c r="CL74" s="80"/>
      <c r="CM74" s="80"/>
      <c r="CN74" s="80"/>
      <c r="CO74" s="80"/>
      <c r="CP74" s="80"/>
      <c r="CQ74" s="80"/>
      <c r="CR74" s="80"/>
      <c r="CS74" s="80"/>
      <c r="CT74" s="80"/>
      <c r="CU74" s="80"/>
      <c r="CV74" s="80"/>
      <c r="CW74" s="80"/>
      <c r="CX74" s="80"/>
      <c r="CY74" s="80"/>
      <c r="CZ74" s="80"/>
      <c r="DA74" s="80"/>
      <c r="DB74" s="80"/>
      <c r="DC74" s="80"/>
    </row>
    <row r="75" customFormat="false" ht="12.75" hidden="false" customHeight="false" outlineLevel="0" collapsed="false"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  <c r="BG75" s="80"/>
      <c r="BH75" s="80"/>
      <c r="BI75" s="80"/>
      <c r="BJ75" s="80"/>
      <c r="BK75" s="80"/>
      <c r="BL75" s="80"/>
      <c r="BM75" s="80"/>
      <c r="BN75" s="80"/>
      <c r="BO75" s="80"/>
      <c r="BP75" s="80"/>
      <c r="BQ75" s="80"/>
      <c r="BR75" s="80"/>
      <c r="BS75" s="80"/>
      <c r="BT75" s="80"/>
      <c r="BU75" s="80"/>
      <c r="BV75" s="80"/>
      <c r="BW75" s="80"/>
      <c r="BX75" s="80"/>
      <c r="BY75" s="80"/>
      <c r="BZ75" s="80"/>
      <c r="CA75" s="80"/>
      <c r="CB75" s="80"/>
      <c r="CC75" s="80"/>
      <c r="CD75" s="80"/>
      <c r="CE75" s="80"/>
      <c r="CF75" s="80"/>
      <c r="CG75" s="80"/>
      <c r="CH75" s="80"/>
      <c r="CI75" s="80"/>
      <c r="CJ75" s="80"/>
      <c r="CK75" s="80"/>
      <c r="CL75" s="80"/>
      <c r="CM75" s="80"/>
      <c r="CN75" s="80"/>
      <c r="CO75" s="80"/>
      <c r="CP75" s="80"/>
      <c r="CQ75" s="80"/>
      <c r="CR75" s="80"/>
      <c r="CS75" s="80"/>
      <c r="CT75" s="80"/>
      <c r="CU75" s="80"/>
      <c r="CV75" s="80"/>
      <c r="CW75" s="80"/>
      <c r="CX75" s="80"/>
      <c r="CY75" s="80"/>
      <c r="CZ75" s="80"/>
      <c r="DA75" s="80"/>
      <c r="DB75" s="80"/>
      <c r="DC75" s="80"/>
    </row>
    <row r="76" customFormat="false" ht="12.75" hidden="false" customHeight="false" outlineLevel="0" collapsed="false"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80"/>
      <c r="AM76" s="80"/>
      <c r="AN76" s="80"/>
      <c r="AO76" s="80"/>
      <c r="AP76" s="80"/>
      <c r="AQ76" s="80"/>
      <c r="AR76" s="80"/>
      <c r="AS76" s="80"/>
      <c r="AT76" s="80"/>
      <c r="AU76" s="80"/>
      <c r="AV76" s="80"/>
      <c r="AW76" s="80"/>
      <c r="AX76" s="80"/>
      <c r="AY76" s="80"/>
      <c r="AZ76" s="80"/>
      <c r="BA76" s="80"/>
      <c r="BB76" s="80"/>
      <c r="BC76" s="80"/>
      <c r="BD76" s="80"/>
      <c r="BE76" s="80"/>
      <c r="BF76" s="80"/>
      <c r="BG76" s="80"/>
      <c r="BH76" s="80"/>
      <c r="BI76" s="80"/>
      <c r="BJ76" s="80"/>
      <c r="BK76" s="80"/>
      <c r="BL76" s="80"/>
      <c r="BM76" s="80"/>
      <c r="BN76" s="80"/>
      <c r="BO76" s="80"/>
      <c r="BP76" s="80"/>
      <c r="BQ76" s="80"/>
      <c r="BR76" s="80"/>
      <c r="BS76" s="80"/>
      <c r="BT76" s="80"/>
      <c r="BU76" s="80"/>
      <c r="BV76" s="80"/>
      <c r="BW76" s="80"/>
      <c r="BX76" s="80"/>
      <c r="BY76" s="80"/>
      <c r="BZ76" s="80"/>
      <c r="CA76" s="80"/>
      <c r="CB76" s="80"/>
      <c r="CC76" s="80"/>
      <c r="CD76" s="80"/>
      <c r="CE76" s="80"/>
      <c r="CF76" s="80"/>
      <c r="CG76" s="80"/>
      <c r="CH76" s="80"/>
      <c r="CI76" s="80"/>
      <c r="CJ76" s="80"/>
      <c r="CK76" s="80"/>
      <c r="CL76" s="80"/>
      <c r="CM76" s="80"/>
      <c r="CN76" s="80"/>
      <c r="CO76" s="80"/>
      <c r="CP76" s="80"/>
      <c r="CQ76" s="80"/>
      <c r="CR76" s="80"/>
      <c r="CS76" s="80"/>
      <c r="CT76" s="80"/>
      <c r="CU76" s="80"/>
      <c r="CV76" s="80"/>
      <c r="CW76" s="80"/>
      <c r="CX76" s="80"/>
      <c r="CY76" s="80"/>
      <c r="CZ76" s="80"/>
      <c r="DA76" s="80"/>
      <c r="DB76" s="80"/>
      <c r="DC76" s="80"/>
    </row>
    <row r="77" customFormat="false" ht="12.75" hidden="false" customHeight="false" outlineLevel="0" collapsed="false"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80"/>
      <c r="AO77" s="80"/>
      <c r="AP77" s="80"/>
      <c r="AQ77" s="80"/>
      <c r="AR77" s="80"/>
      <c r="AS77" s="80"/>
      <c r="AT77" s="80"/>
      <c r="AU77" s="80"/>
      <c r="AV77" s="80"/>
      <c r="AW77" s="80"/>
      <c r="AX77" s="80"/>
      <c r="AY77" s="80"/>
      <c r="AZ77" s="80"/>
      <c r="BA77" s="80"/>
      <c r="BB77" s="80"/>
      <c r="BC77" s="80"/>
      <c r="BD77" s="80"/>
      <c r="BE77" s="80"/>
      <c r="BF77" s="80"/>
      <c r="BG77" s="80"/>
      <c r="BH77" s="80"/>
      <c r="BI77" s="80"/>
      <c r="BJ77" s="80"/>
      <c r="BK77" s="80"/>
      <c r="BL77" s="80"/>
      <c r="BM77" s="80"/>
      <c r="BN77" s="80"/>
      <c r="BO77" s="80"/>
      <c r="BP77" s="80"/>
      <c r="BQ77" s="80"/>
      <c r="BR77" s="80"/>
      <c r="BS77" s="80"/>
      <c r="BT77" s="80"/>
      <c r="BU77" s="80"/>
      <c r="BV77" s="80"/>
      <c r="BW77" s="80"/>
      <c r="BX77" s="80"/>
      <c r="BY77" s="80"/>
      <c r="BZ77" s="80"/>
      <c r="CA77" s="80"/>
      <c r="CB77" s="80"/>
      <c r="CC77" s="80"/>
      <c r="CD77" s="80"/>
      <c r="CE77" s="80"/>
      <c r="CF77" s="80"/>
      <c r="CG77" s="80"/>
      <c r="CH77" s="80"/>
      <c r="CI77" s="80"/>
      <c r="CJ77" s="80"/>
      <c r="CK77" s="80"/>
      <c r="CL77" s="80"/>
      <c r="CM77" s="80"/>
      <c r="CN77" s="80"/>
      <c r="CO77" s="80"/>
      <c r="CP77" s="80"/>
      <c r="CQ77" s="80"/>
      <c r="CR77" s="80"/>
      <c r="CS77" s="80"/>
      <c r="CT77" s="80"/>
      <c r="CU77" s="80"/>
      <c r="CV77" s="80"/>
      <c r="CW77" s="80"/>
      <c r="CX77" s="80"/>
      <c r="CY77" s="80"/>
      <c r="CZ77" s="80"/>
      <c r="DA77" s="80"/>
      <c r="DB77" s="80"/>
      <c r="DC77" s="80"/>
    </row>
    <row r="78" customFormat="false" ht="12.75" hidden="false" customHeight="false" outlineLevel="0" collapsed="false"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  <c r="AO78" s="80"/>
      <c r="AP78" s="80"/>
      <c r="AQ78" s="80"/>
      <c r="AR78" s="80"/>
      <c r="AS78" s="80"/>
      <c r="AT78" s="80"/>
      <c r="AU78" s="80"/>
      <c r="AV78" s="80"/>
      <c r="AW78" s="80"/>
      <c r="AX78" s="80"/>
      <c r="AY78" s="80"/>
      <c r="AZ78" s="80"/>
      <c r="BA78" s="80"/>
      <c r="BB78" s="80"/>
      <c r="BC78" s="80"/>
      <c r="BD78" s="80"/>
      <c r="BE78" s="80"/>
      <c r="BF78" s="80"/>
      <c r="BG78" s="80"/>
      <c r="BH78" s="80"/>
      <c r="BI78" s="80"/>
      <c r="BJ78" s="80"/>
      <c r="BK78" s="80"/>
      <c r="BL78" s="80"/>
      <c r="BM78" s="80"/>
      <c r="BN78" s="80"/>
      <c r="BO78" s="80"/>
      <c r="BP78" s="80"/>
      <c r="BQ78" s="80"/>
      <c r="BR78" s="80"/>
      <c r="BS78" s="80"/>
      <c r="BT78" s="80"/>
      <c r="BU78" s="80"/>
      <c r="BV78" s="80"/>
      <c r="BW78" s="80"/>
      <c r="BX78" s="80"/>
      <c r="BY78" s="80"/>
      <c r="BZ78" s="80"/>
      <c r="CA78" s="80"/>
      <c r="CB78" s="80"/>
      <c r="CC78" s="80"/>
      <c r="CD78" s="80"/>
      <c r="CE78" s="80"/>
      <c r="CF78" s="80"/>
      <c r="CG78" s="80"/>
      <c r="CH78" s="80"/>
      <c r="CI78" s="80"/>
      <c r="CJ78" s="80"/>
      <c r="CK78" s="80"/>
      <c r="CL78" s="80"/>
      <c r="CM78" s="80"/>
      <c r="CN78" s="80"/>
      <c r="CO78" s="80"/>
      <c r="CP78" s="80"/>
      <c r="CQ78" s="80"/>
      <c r="CR78" s="80"/>
      <c r="CS78" s="80"/>
      <c r="CT78" s="80"/>
      <c r="CU78" s="80"/>
      <c r="CV78" s="80"/>
      <c r="CW78" s="80"/>
      <c r="CX78" s="80"/>
      <c r="CY78" s="80"/>
      <c r="CZ78" s="80"/>
      <c r="DA78" s="80"/>
      <c r="DB78" s="80"/>
      <c r="DC78" s="80"/>
    </row>
    <row r="79" customFormat="false" ht="12.75" hidden="false" customHeight="false" outlineLevel="0" collapsed="false"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80"/>
      <c r="AQ79" s="80"/>
      <c r="AR79" s="80"/>
      <c r="AS79" s="80"/>
      <c r="AT79" s="80"/>
      <c r="AU79" s="80"/>
      <c r="AV79" s="80"/>
      <c r="AW79" s="80"/>
      <c r="AX79" s="80"/>
      <c r="AY79" s="80"/>
      <c r="AZ79" s="80"/>
      <c r="BA79" s="80"/>
      <c r="BB79" s="80"/>
      <c r="BC79" s="80"/>
      <c r="BD79" s="80"/>
      <c r="BE79" s="80"/>
      <c r="BF79" s="80"/>
      <c r="BG79" s="80"/>
      <c r="BH79" s="80"/>
      <c r="BI79" s="80"/>
      <c r="BJ79" s="80"/>
      <c r="BK79" s="80"/>
      <c r="BL79" s="80"/>
      <c r="BM79" s="80"/>
      <c r="BN79" s="80"/>
      <c r="BO79" s="80"/>
      <c r="BP79" s="80"/>
      <c r="BQ79" s="80"/>
      <c r="BR79" s="80"/>
      <c r="BS79" s="80"/>
      <c r="BT79" s="80"/>
      <c r="BU79" s="80"/>
      <c r="BV79" s="80"/>
      <c r="BW79" s="80"/>
      <c r="BX79" s="80"/>
      <c r="BY79" s="80"/>
      <c r="BZ79" s="80"/>
      <c r="CA79" s="80"/>
      <c r="CB79" s="80"/>
      <c r="CC79" s="80"/>
      <c r="CD79" s="80"/>
      <c r="CE79" s="80"/>
      <c r="CF79" s="80"/>
      <c r="CG79" s="80"/>
      <c r="CH79" s="80"/>
      <c r="CI79" s="80"/>
      <c r="CJ79" s="80"/>
      <c r="CK79" s="80"/>
      <c r="CL79" s="80"/>
      <c r="CM79" s="80"/>
      <c r="CN79" s="80"/>
      <c r="CO79" s="80"/>
      <c r="CP79" s="80"/>
      <c r="CQ79" s="80"/>
      <c r="CR79" s="80"/>
      <c r="CS79" s="80"/>
      <c r="CT79" s="80"/>
      <c r="CU79" s="80"/>
      <c r="CV79" s="80"/>
      <c r="CW79" s="80"/>
      <c r="CX79" s="80"/>
      <c r="CY79" s="80"/>
      <c r="CZ79" s="80"/>
      <c r="DA79" s="80"/>
      <c r="DB79" s="80"/>
      <c r="DC79" s="80"/>
    </row>
    <row r="80" customFormat="false" ht="12.75" hidden="false" customHeight="false" outlineLevel="0" collapsed="false"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/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/>
      <c r="BG80" s="80"/>
      <c r="BH80" s="80"/>
      <c r="BI80" s="80"/>
      <c r="BJ80" s="80"/>
      <c r="BK80" s="80"/>
      <c r="BL80" s="80"/>
      <c r="BM80" s="80"/>
      <c r="BN80" s="80"/>
      <c r="BO80" s="80"/>
      <c r="BP80" s="80"/>
      <c r="BQ80" s="80"/>
      <c r="BR80" s="80"/>
      <c r="BS80" s="80"/>
      <c r="BT80" s="80"/>
      <c r="BU80" s="80"/>
      <c r="BV80" s="80"/>
      <c r="BW80" s="80"/>
      <c r="BX80" s="80"/>
      <c r="BY80" s="80"/>
      <c r="BZ80" s="80"/>
      <c r="CA80" s="80"/>
      <c r="CB80" s="80"/>
      <c r="CC80" s="80"/>
      <c r="CD80" s="80"/>
      <c r="CE80" s="80"/>
      <c r="CF80" s="80"/>
      <c r="CG80" s="80"/>
      <c r="CH80" s="80"/>
      <c r="CI80" s="80"/>
      <c r="CJ80" s="80"/>
      <c r="CK80" s="80"/>
      <c r="CL80" s="80"/>
      <c r="CM80" s="80"/>
      <c r="CN80" s="80"/>
      <c r="CO80" s="80"/>
      <c r="CP80" s="80"/>
      <c r="CQ80" s="80"/>
      <c r="CR80" s="80"/>
      <c r="CS80" s="80"/>
      <c r="CT80" s="80"/>
      <c r="CU80" s="80"/>
      <c r="CV80" s="80"/>
      <c r="CW80" s="80"/>
      <c r="CX80" s="80"/>
      <c r="CY80" s="80"/>
      <c r="CZ80" s="80"/>
      <c r="DA80" s="80"/>
      <c r="DB80" s="80"/>
      <c r="DC80" s="80"/>
    </row>
    <row r="81" customFormat="false" ht="12.75" hidden="false" customHeight="false" outlineLevel="0" collapsed="false"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  <c r="AM81" s="80"/>
      <c r="AN81" s="80"/>
      <c r="AO81" s="80"/>
      <c r="AP81" s="80"/>
      <c r="AQ81" s="80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B81" s="80"/>
      <c r="BC81" s="80"/>
      <c r="BD81" s="80"/>
      <c r="BE81" s="80"/>
      <c r="BF81" s="80"/>
      <c r="BG81" s="80"/>
      <c r="BH81" s="80"/>
      <c r="BI81" s="80"/>
      <c r="BJ81" s="80"/>
      <c r="BK81" s="80"/>
      <c r="BL81" s="80"/>
      <c r="BM81" s="80"/>
      <c r="BN81" s="80"/>
      <c r="BO81" s="80"/>
      <c r="BP81" s="80"/>
      <c r="BQ81" s="80"/>
      <c r="BR81" s="80"/>
      <c r="BS81" s="80"/>
      <c r="BT81" s="80"/>
      <c r="BU81" s="80"/>
      <c r="BV81" s="80"/>
      <c r="BW81" s="80"/>
      <c r="BX81" s="80"/>
      <c r="BY81" s="80"/>
      <c r="BZ81" s="80"/>
      <c r="CA81" s="80"/>
      <c r="CB81" s="80"/>
      <c r="CC81" s="80"/>
      <c r="CD81" s="80"/>
      <c r="CE81" s="80"/>
      <c r="CF81" s="80"/>
      <c r="CG81" s="80"/>
      <c r="CH81" s="80"/>
      <c r="CI81" s="80"/>
      <c r="CJ81" s="80"/>
      <c r="CK81" s="80"/>
      <c r="CL81" s="80"/>
      <c r="CM81" s="80"/>
      <c r="CN81" s="80"/>
      <c r="CO81" s="80"/>
      <c r="CP81" s="80"/>
      <c r="CQ81" s="80"/>
      <c r="CR81" s="80"/>
      <c r="CS81" s="80"/>
      <c r="CT81" s="80"/>
      <c r="CU81" s="80"/>
      <c r="CV81" s="80"/>
      <c r="CW81" s="80"/>
      <c r="CX81" s="80"/>
      <c r="CY81" s="80"/>
      <c r="CZ81" s="80"/>
      <c r="DA81" s="80"/>
      <c r="DB81" s="80"/>
      <c r="DC81" s="80"/>
    </row>
    <row r="82" customFormat="false" ht="12.75" hidden="false" customHeight="false" outlineLevel="0" collapsed="false"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0"/>
      <c r="AN82" s="80"/>
      <c r="AO82" s="80"/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  <c r="BD82" s="80"/>
      <c r="BE82" s="80"/>
      <c r="BF82" s="80"/>
      <c r="BG82" s="80"/>
      <c r="BH82" s="80"/>
      <c r="BI82" s="80"/>
      <c r="BJ82" s="80"/>
      <c r="BK82" s="80"/>
      <c r="BL82" s="80"/>
      <c r="BM82" s="80"/>
      <c r="BN82" s="80"/>
      <c r="BO82" s="80"/>
      <c r="BP82" s="80"/>
      <c r="BQ82" s="80"/>
      <c r="BR82" s="80"/>
      <c r="BS82" s="80"/>
      <c r="BT82" s="80"/>
      <c r="BU82" s="80"/>
      <c r="BV82" s="80"/>
      <c r="BW82" s="80"/>
      <c r="BX82" s="80"/>
      <c r="BY82" s="80"/>
      <c r="BZ82" s="80"/>
      <c r="CA82" s="80"/>
      <c r="CB82" s="80"/>
      <c r="CC82" s="80"/>
      <c r="CD82" s="80"/>
      <c r="CE82" s="80"/>
      <c r="CF82" s="80"/>
      <c r="CG82" s="80"/>
      <c r="CH82" s="80"/>
      <c r="CI82" s="80"/>
      <c r="CJ82" s="80"/>
      <c r="CK82" s="80"/>
      <c r="CL82" s="80"/>
      <c r="CM82" s="80"/>
      <c r="CN82" s="80"/>
      <c r="CO82" s="80"/>
      <c r="CP82" s="80"/>
      <c r="CQ82" s="80"/>
      <c r="CR82" s="80"/>
      <c r="CS82" s="80"/>
      <c r="CT82" s="80"/>
      <c r="CU82" s="80"/>
      <c r="CV82" s="80"/>
      <c r="CW82" s="80"/>
      <c r="CX82" s="80"/>
      <c r="CY82" s="80"/>
      <c r="CZ82" s="80"/>
      <c r="DA82" s="80"/>
      <c r="DB82" s="80"/>
      <c r="DC82" s="80"/>
    </row>
    <row r="83" customFormat="false" ht="12.75" hidden="false" customHeight="false" outlineLevel="0" collapsed="false"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  <c r="AN83" s="80"/>
      <c r="AO83" s="80"/>
      <c r="AP83" s="80"/>
      <c r="AQ83" s="80"/>
      <c r="AR83" s="80"/>
      <c r="AS83" s="80"/>
      <c r="AT83" s="80"/>
      <c r="AU83" s="80"/>
      <c r="AV83" s="80"/>
      <c r="AW83" s="80"/>
      <c r="AX83" s="80"/>
      <c r="AY83" s="80"/>
      <c r="AZ83" s="80"/>
      <c r="BA83" s="80"/>
      <c r="BB83" s="80"/>
      <c r="BC83" s="80"/>
      <c r="BD83" s="80"/>
      <c r="BE83" s="80"/>
      <c r="BF83" s="80"/>
      <c r="BG83" s="80"/>
      <c r="BH83" s="80"/>
      <c r="BI83" s="80"/>
      <c r="BJ83" s="80"/>
      <c r="BK83" s="80"/>
      <c r="BL83" s="80"/>
      <c r="BM83" s="80"/>
      <c r="BN83" s="80"/>
      <c r="BO83" s="80"/>
      <c r="BP83" s="80"/>
      <c r="BQ83" s="80"/>
      <c r="BR83" s="80"/>
      <c r="BS83" s="80"/>
      <c r="BT83" s="80"/>
      <c r="BU83" s="80"/>
      <c r="BV83" s="80"/>
      <c r="BW83" s="80"/>
      <c r="BX83" s="80"/>
      <c r="BY83" s="80"/>
      <c r="BZ83" s="80"/>
      <c r="CA83" s="80"/>
      <c r="CB83" s="80"/>
      <c r="CC83" s="80"/>
      <c r="CD83" s="80"/>
      <c r="CE83" s="80"/>
      <c r="CF83" s="80"/>
      <c r="CG83" s="80"/>
      <c r="CH83" s="80"/>
      <c r="CI83" s="80"/>
      <c r="CJ83" s="80"/>
      <c r="CK83" s="80"/>
      <c r="CL83" s="80"/>
      <c r="CM83" s="80"/>
      <c r="CN83" s="80"/>
      <c r="CO83" s="80"/>
      <c r="CP83" s="80"/>
      <c r="CQ83" s="80"/>
      <c r="CR83" s="80"/>
      <c r="CS83" s="80"/>
      <c r="CT83" s="80"/>
      <c r="CU83" s="80"/>
      <c r="CV83" s="80"/>
      <c r="CW83" s="80"/>
      <c r="CX83" s="80"/>
      <c r="CY83" s="80"/>
      <c r="CZ83" s="80"/>
      <c r="DA83" s="80"/>
      <c r="DB83" s="80"/>
      <c r="DC83" s="80"/>
    </row>
    <row r="84" customFormat="false" ht="12.75" hidden="false" customHeight="false" outlineLevel="0" collapsed="false"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80"/>
      <c r="AQ84" s="80"/>
      <c r="AR84" s="80"/>
      <c r="AS84" s="80"/>
      <c r="AT84" s="80"/>
      <c r="AU84" s="80"/>
      <c r="AV84" s="80"/>
      <c r="AW84" s="80"/>
      <c r="AX84" s="80"/>
      <c r="AY84" s="80"/>
      <c r="AZ84" s="80"/>
      <c r="BA84" s="80"/>
      <c r="BB84" s="80"/>
      <c r="BC84" s="80"/>
      <c r="BD84" s="80"/>
      <c r="BE84" s="80"/>
      <c r="BF84" s="80"/>
      <c r="BG84" s="80"/>
      <c r="BH84" s="80"/>
      <c r="BI84" s="80"/>
      <c r="BJ84" s="80"/>
      <c r="BK84" s="80"/>
      <c r="BL84" s="80"/>
      <c r="BM84" s="80"/>
      <c r="BN84" s="80"/>
      <c r="BO84" s="80"/>
      <c r="BP84" s="80"/>
      <c r="BQ84" s="80"/>
      <c r="BR84" s="80"/>
      <c r="BS84" s="80"/>
      <c r="BT84" s="80"/>
      <c r="BU84" s="80"/>
      <c r="BV84" s="80"/>
      <c r="BW84" s="80"/>
      <c r="BX84" s="80"/>
      <c r="BY84" s="80"/>
      <c r="BZ84" s="80"/>
      <c r="CA84" s="80"/>
      <c r="CB84" s="80"/>
      <c r="CC84" s="80"/>
      <c r="CD84" s="80"/>
      <c r="CE84" s="80"/>
      <c r="CF84" s="80"/>
      <c r="CG84" s="80"/>
      <c r="CH84" s="80"/>
      <c r="CI84" s="80"/>
      <c r="CJ84" s="80"/>
      <c r="CK84" s="80"/>
      <c r="CL84" s="80"/>
      <c r="CM84" s="80"/>
      <c r="CN84" s="80"/>
      <c r="CO84" s="80"/>
      <c r="CP84" s="80"/>
      <c r="CQ84" s="80"/>
      <c r="CR84" s="80"/>
      <c r="CS84" s="80"/>
      <c r="CT84" s="80"/>
      <c r="CU84" s="80"/>
      <c r="CV84" s="80"/>
      <c r="CW84" s="80"/>
      <c r="CX84" s="80"/>
      <c r="CY84" s="80"/>
      <c r="CZ84" s="80"/>
      <c r="DA84" s="80"/>
      <c r="DB84" s="80"/>
      <c r="DC84" s="80"/>
    </row>
    <row r="85" customFormat="false" ht="12.75" hidden="false" customHeight="false" outlineLevel="0" collapsed="false"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  <c r="BH85" s="80"/>
      <c r="BI85" s="80"/>
      <c r="BJ85" s="80"/>
      <c r="BK85" s="80"/>
      <c r="BL85" s="80"/>
      <c r="BM85" s="80"/>
      <c r="BN85" s="80"/>
      <c r="BO85" s="80"/>
      <c r="BP85" s="80"/>
      <c r="BQ85" s="80"/>
      <c r="BR85" s="80"/>
      <c r="BS85" s="80"/>
      <c r="BT85" s="80"/>
      <c r="BU85" s="80"/>
      <c r="BV85" s="80"/>
      <c r="BW85" s="80"/>
      <c r="BX85" s="80"/>
      <c r="BY85" s="80"/>
      <c r="BZ85" s="80"/>
      <c r="CA85" s="80"/>
      <c r="CB85" s="80"/>
      <c r="CC85" s="80"/>
      <c r="CD85" s="80"/>
      <c r="CE85" s="80"/>
      <c r="CF85" s="80"/>
      <c r="CG85" s="80"/>
      <c r="CH85" s="80"/>
      <c r="CI85" s="80"/>
      <c r="CJ85" s="80"/>
      <c r="CK85" s="80"/>
      <c r="CL85" s="80"/>
      <c r="CM85" s="80"/>
      <c r="CN85" s="80"/>
      <c r="CO85" s="80"/>
      <c r="CP85" s="80"/>
      <c r="CQ85" s="80"/>
      <c r="CR85" s="80"/>
      <c r="CS85" s="80"/>
      <c r="CT85" s="80"/>
      <c r="CU85" s="80"/>
      <c r="CV85" s="80"/>
      <c r="CW85" s="80"/>
      <c r="CX85" s="80"/>
      <c r="CY85" s="80"/>
      <c r="CZ85" s="80"/>
      <c r="DA85" s="80"/>
      <c r="DB85" s="80"/>
      <c r="DC85" s="80"/>
    </row>
    <row r="86" customFormat="false" ht="12.75" hidden="false" customHeight="false" outlineLevel="0" collapsed="false"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80"/>
      <c r="AQ86" s="80"/>
      <c r="AR86" s="80"/>
      <c r="AS86" s="80"/>
      <c r="AT86" s="80"/>
      <c r="AU86" s="80"/>
      <c r="AV86" s="80"/>
      <c r="AW86" s="80"/>
      <c r="AX86" s="80"/>
      <c r="AY86" s="80"/>
      <c r="AZ86" s="80"/>
      <c r="BA86" s="80"/>
      <c r="BB86" s="80"/>
      <c r="BC86" s="80"/>
      <c r="BD86" s="80"/>
      <c r="BE86" s="80"/>
      <c r="BF86" s="80"/>
      <c r="BG86" s="80"/>
      <c r="BH86" s="80"/>
      <c r="BI86" s="80"/>
      <c r="BJ86" s="80"/>
      <c r="BK86" s="80"/>
      <c r="BL86" s="80"/>
      <c r="BM86" s="80"/>
      <c r="BN86" s="80"/>
      <c r="BO86" s="80"/>
      <c r="BP86" s="80"/>
      <c r="BQ86" s="80"/>
      <c r="BR86" s="80"/>
      <c r="BS86" s="80"/>
      <c r="BT86" s="80"/>
      <c r="BU86" s="80"/>
      <c r="BV86" s="80"/>
      <c r="BW86" s="80"/>
      <c r="BX86" s="80"/>
      <c r="BY86" s="80"/>
      <c r="BZ86" s="80"/>
      <c r="CA86" s="80"/>
      <c r="CB86" s="80"/>
      <c r="CC86" s="80"/>
      <c r="CD86" s="80"/>
      <c r="CE86" s="80"/>
      <c r="CF86" s="80"/>
      <c r="CG86" s="80"/>
      <c r="CH86" s="80"/>
      <c r="CI86" s="80"/>
      <c r="CJ86" s="80"/>
      <c r="CK86" s="80"/>
      <c r="CL86" s="80"/>
      <c r="CM86" s="80"/>
      <c r="CN86" s="80"/>
      <c r="CO86" s="80"/>
      <c r="CP86" s="80"/>
      <c r="CQ86" s="80"/>
      <c r="CR86" s="80"/>
      <c r="CS86" s="80"/>
      <c r="CT86" s="80"/>
      <c r="CU86" s="80"/>
      <c r="CV86" s="80"/>
      <c r="CW86" s="80"/>
      <c r="CX86" s="80"/>
      <c r="CY86" s="80"/>
      <c r="CZ86" s="80"/>
      <c r="DA86" s="80"/>
      <c r="DB86" s="80"/>
      <c r="DC86" s="80"/>
    </row>
    <row r="87" customFormat="false" ht="12.75" hidden="false" customHeight="false" outlineLevel="0" collapsed="false"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80"/>
      <c r="AR87" s="80"/>
      <c r="AS87" s="80"/>
      <c r="AT87" s="80"/>
      <c r="AU87" s="80"/>
      <c r="AV87" s="80"/>
      <c r="AW87" s="80"/>
      <c r="AX87" s="80"/>
      <c r="AY87" s="80"/>
      <c r="AZ87" s="80"/>
      <c r="BA87" s="80"/>
      <c r="BB87" s="80"/>
      <c r="BC87" s="80"/>
      <c r="BD87" s="80"/>
      <c r="BE87" s="80"/>
      <c r="BF87" s="80"/>
      <c r="BG87" s="80"/>
      <c r="BH87" s="80"/>
      <c r="BI87" s="80"/>
      <c r="BJ87" s="80"/>
      <c r="BK87" s="80"/>
      <c r="BL87" s="80"/>
      <c r="BM87" s="80"/>
      <c r="BN87" s="80"/>
      <c r="BO87" s="80"/>
      <c r="BP87" s="80"/>
      <c r="BQ87" s="80"/>
      <c r="BR87" s="80"/>
      <c r="BS87" s="80"/>
      <c r="BT87" s="80"/>
      <c r="BU87" s="80"/>
      <c r="BV87" s="80"/>
      <c r="BW87" s="80"/>
      <c r="BX87" s="80"/>
      <c r="BY87" s="80"/>
      <c r="BZ87" s="80"/>
      <c r="CA87" s="80"/>
      <c r="CB87" s="80"/>
      <c r="CC87" s="80"/>
      <c r="CD87" s="80"/>
      <c r="CE87" s="80"/>
      <c r="CF87" s="80"/>
      <c r="CG87" s="80"/>
      <c r="CH87" s="80"/>
      <c r="CI87" s="80"/>
      <c r="CJ87" s="80"/>
      <c r="CK87" s="80"/>
      <c r="CL87" s="80"/>
      <c r="CM87" s="80"/>
      <c r="CN87" s="80"/>
      <c r="CO87" s="80"/>
      <c r="CP87" s="80"/>
      <c r="CQ87" s="80"/>
      <c r="CR87" s="80"/>
      <c r="CS87" s="80"/>
      <c r="CT87" s="80"/>
      <c r="CU87" s="80"/>
      <c r="CV87" s="80"/>
      <c r="CW87" s="80"/>
      <c r="CX87" s="80"/>
      <c r="CY87" s="80"/>
      <c r="CZ87" s="80"/>
      <c r="DA87" s="80"/>
      <c r="DB87" s="80"/>
      <c r="DC87" s="80"/>
    </row>
    <row r="88" customFormat="false" ht="12.75" hidden="false" customHeight="false" outlineLevel="0" collapsed="false"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0"/>
      <c r="AT88" s="80"/>
      <c r="AU88" s="80"/>
      <c r="AV88" s="80"/>
      <c r="AW88" s="80"/>
      <c r="AX88" s="80"/>
      <c r="AY88" s="80"/>
      <c r="AZ88" s="80"/>
      <c r="BA88" s="80"/>
      <c r="BB88" s="80"/>
      <c r="BC88" s="80"/>
      <c r="BD88" s="80"/>
      <c r="BE88" s="80"/>
      <c r="BF88" s="80"/>
      <c r="BG88" s="80"/>
      <c r="BH88" s="80"/>
      <c r="BI88" s="80"/>
      <c r="BJ88" s="80"/>
      <c r="BK88" s="80"/>
      <c r="BL88" s="80"/>
      <c r="BM88" s="80"/>
      <c r="BN88" s="80"/>
      <c r="BO88" s="80"/>
      <c r="BP88" s="80"/>
      <c r="BQ88" s="80"/>
      <c r="BR88" s="80"/>
      <c r="BS88" s="80"/>
      <c r="BT88" s="80"/>
      <c r="BU88" s="80"/>
      <c r="BV88" s="80"/>
      <c r="BW88" s="80"/>
      <c r="BX88" s="80"/>
      <c r="BY88" s="80"/>
      <c r="BZ88" s="80"/>
      <c r="CA88" s="80"/>
      <c r="CB88" s="80"/>
      <c r="CC88" s="80"/>
      <c r="CD88" s="80"/>
      <c r="CE88" s="80"/>
      <c r="CF88" s="80"/>
      <c r="CG88" s="80"/>
      <c r="CH88" s="80"/>
      <c r="CI88" s="80"/>
      <c r="CJ88" s="80"/>
      <c r="CK88" s="80"/>
      <c r="CL88" s="80"/>
      <c r="CM88" s="80"/>
      <c r="CN88" s="80"/>
      <c r="CO88" s="80"/>
      <c r="CP88" s="80"/>
      <c r="CQ88" s="80"/>
      <c r="CR88" s="80"/>
      <c r="CS88" s="80"/>
      <c r="CT88" s="80"/>
      <c r="CU88" s="80"/>
      <c r="CV88" s="80"/>
      <c r="CW88" s="80"/>
      <c r="CX88" s="80"/>
      <c r="CY88" s="80"/>
      <c r="CZ88" s="80"/>
      <c r="DA88" s="80"/>
      <c r="DB88" s="80"/>
      <c r="DC88" s="80"/>
    </row>
    <row r="89" customFormat="false" ht="12.75" hidden="false" customHeight="false" outlineLevel="0" collapsed="false"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0"/>
      <c r="AN89" s="80"/>
      <c r="AO89" s="80"/>
      <c r="AP89" s="80"/>
      <c r="AQ89" s="80"/>
      <c r="AR89" s="80"/>
      <c r="AS89" s="80"/>
      <c r="AT89" s="80"/>
      <c r="AU89" s="80"/>
      <c r="AV89" s="80"/>
      <c r="AW89" s="80"/>
      <c r="AX89" s="80"/>
      <c r="AY89" s="80"/>
      <c r="AZ89" s="80"/>
      <c r="BA89" s="80"/>
      <c r="BB89" s="80"/>
      <c r="BC89" s="80"/>
      <c r="BD89" s="80"/>
      <c r="BE89" s="80"/>
      <c r="BF89" s="80"/>
      <c r="BG89" s="80"/>
      <c r="BH89" s="80"/>
      <c r="BI89" s="80"/>
      <c r="BJ89" s="80"/>
      <c r="BK89" s="80"/>
      <c r="BL89" s="80"/>
      <c r="BM89" s="80"/>
      <c r="BN89" s="80"/>
      <c r="BO89" s="80"/>
      <c r="BP89" s="80"/>
      <c r="BQ89" s="80"/>
      <c r="BR89" s="80"/>
      <c r="BS89" s="80"/>
      <c r="BT89" s="80"/>
      <c r="BU89" s="80"/>
      <c r="BV89" s="80"/>
      <c r="BW89" s="80"/>
      <c r="BX89" s="80"/>
      <c r="BY89" s="80"/>
      <c r="BZ89" s="80"/>
      <c r="CA89" s="80"/>
      <c r="CB89" s="80"/>
      <c r="CC89" s="80"/>
      <c r="CD89" s="80"/>
      <c r="CE89" s="80"/>
      <c r="CF89" s="80"/>
      <c r="CG89" s="80"/>
      <c r="CH89" s="80"/>
      <c r="CI89" s="80"/>
      <c r="CJ89" s="80"/>
      <c r="CK89" s="80"/>
      <c r="CL89" s="80"/>
      <c r="CM89" s="80"/>
      <c r="CN89" s="80"/>
      <c r="CO89" s="80"/>
      <c r="CP89" s="80"/>
      <c r="CQ89" s="80"/>
      <c r="CR89" s="80"/>
      <c r="CS89" s="80"/>
      <c r="CT89" s="80"/>
      <c r="CU89" s="80"/>
      <c r="CV89" s="80"/>
      <c r="CW89" s="80"/>
      <c r="CX89" s="80"/>
      <c r="CY89" s="80"/>
      <c r="CZ89" s="80"/>
      <c r="DA89" s="80"/>
      <c r="DB89" s="80"/>
      <c r="DC89" s="80"/>
    </row>
    <row r="90" customFormat="false" ht="12.75" hidden="false" customHeight="false" outlineLevel="0" collapsed="false"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80"/>
      <c r="AM90" s="80"/>
      <c r="AN90" s="80"/>
      <c r="AO90" s="80"/>
      <c r="AP90" s="80"/>
      <c r="AQ90" s="80"/>
      <c r="AR90" s="80"/>
      <c r="AS90" s="80"/>
      <c r="AT90" s="80"/>
      <c r="AU90" s="80"/>
      <c r="AV90" s="80"/>
      <c r="AW90" s="80"/>
      <c r="AX90" s="80"/>
      <c r="AY90" s="80"/>
      <c r="AZ90" s="80"/>
      <c r="BA90" s="80"/>
      <c r="BB90" s="80"/>
      <c r="BC90" s="80"/>
      <c r="BD90" s="80"/>
      <c r="BE90" s="80"/>
      <c r="BF90" s="80"/>
      <c r="BG90" s="80"/>
      <c r="BH90" s="80"/>
      <c r="BI90" s="80"/>
      <c r="BJ90" s="80"/>
      <c r="BK90" s="80"/>
      <c r="BL90" s="80"/>
      <c r="BM90" s="80"/>
      <c r="BN90" s="80"/>
      <c r="BO90" s="80"/>
      <c r="BP90" s="80"/>
      <c r="BQ90" s="80"/>
      <c r="BR90" s="80"/>
      <c r="BS90" s="80"/>
      <c r="BT90" s="80"/>
      <c r="BU90" s="80"/>
      <c r="BV90" s="80"/>
      <c r="BW90" s="80"/>
      <c r="BX90" s="80"/>
      <c r="BY90" s="80"/>
      <c r="BZ90" s="80"/>
      <c r="CA90" s="80"/>
      <c r="CB90" s="80"/>
      <c r="CC90" s="80"/>
      <c r="CD90" s="80"/>
      <c r="CE90" s="80"/>
      <c r="CF90" s="80"/>
      <c r="CG90" s="80"/>
      <c r="CH90" s="80"/>
      <c r="CI90" s="80"/>
      <c r="CJ90" s="80"/>
      <c r="CK90" s="80"/>
      <c r="CL90" s="80"/>
      <c r="CM90" s="80"/>
      <c r="CN90" s="80"/>
      <c r="CO90" s="80"/>
      <c r="CP90" s="80"/>
      <c r="CQ90" s="80"/>
      <c r="CR90" s="80"/>
      <c r="CS90" s="80"/>
      <c r="CT90" s="80"/>
      <c r="CU90" s="80"/>
      <c r="CV90" s="80"/>
      <c r="CW90" s="80"/>
      <c r="CX90" s="80"/>
      <c r="CY90" s="80"/>
      <c r="CZ90" s="80"/>
      <c r="DA90" s="80"/>
      <c r="DB90" s="80"/>
      <c r="DC90" s="80"/>
    </row>
    <row r="91" customFormat="false" ht="12.75" hidden="false" customHeight="false" outlineLevel="0" collapsed="false"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  <c r="AJ91" s="80"/>
      <c r="AK91" s="80"/>
      <c r="AL91" s="80"/>
      <c r="AM91" s="80"/>
      <c r="AN91" s="80"/>
      <c r="AO91" s="80"/>
      <c r="AP91" s="80"/>
      <c r="AQ91" s="80"/>
      <c r="AR91" s="80"/>
      <c r="AS91" s="80"/>
      <c r="AT91" s="80"/>
      <c r="AU91" s="80"/>
      <c r="AV91" s="80"/>
      <c r="AW91" s="80"/>
      <c r="AX91" s="80"/>
      <c r="AY91" s="80"/>
      <c r="AZ91" s="80"/>
      <c r="BA91" s="80"/>
      <c r="BB91" s="80"/>
      <c r="BC91" s="80"/>
      <c r="BD91" s="80"/>
      <c r="BE91" s="80"/>
      <c r="BF91" s="80"/>
      <c r="BG91" s="80"/>
      <c r="BH91" s="80"/>
      <c r="BI91" s="80"/>
      <c r="BJ91" s="80"/>
      <c r="BK91" s="80"/>
      <c r="BL91" s="80"/>
      <c r="BM91" s="80"/>
      <c r="BN91" s="80"/>
      <c r="BO91" s="80"/>
      <c r="BP91" s="80"/>
      <c r="BQ91" s="80"/>
      <c r="BR91" s="80"/>
      <c r="BS91" s="80"/>
      <c r="BT91" s="80"/>
      <c r="BU91" s="80"/>
      <c r="BV91" s="80"/>
      <c r="BW91" s="80"/>
      <c r="BX91" s="80"/>
      <c r="BY91" s="80"/>
      <c r="BZ91" s="80"/>
      <c r="CA91" s="80"/>
      <c r="CB91" s="80"/>
      <c r="CC91" s="80"/>
      <c r="CD91" s="80"/>
      <c r="CE91" s="80"/>
      <c r="CF91" s="80"/>
      <c r="CG91" s="80"/>
      <c r="CH91" s="80"/>
      <c r="CI91" s="80"/>
      <c r="CJ91" s="80"/>
      <c r="CK91" s="80"/>
      <c r="CL91" s="80"/>
      <c r="CM91" s="80"/>
      <c r="CN91" s="80"/>
      <c r="CO91" s="80"/>
      <c r="CP91" s="80"/>
      <c r="CQ91" s="80"/>
      <c r="CR91" s="80"/>
      <c r="CS91" s="80"/>
      <c r="CT91" s="80"/>
      <c r="CU91" s="80"/>
      <c r="CV91" s="80"/>
      <c r="CW91" s="80"/>
      <c r="CX91" s="80"/>
      <c r="CY91" s="80"/>
      <c r="CZ91" s="80"/>
      <c r="DA91" s="80"/>
      <c r="DB91" s="80"/>
      <c r="DC91" s="80"/>
    </row>
    <row r="92" customFormat="false" ht="12.75" hidden="false" customHeight="false" outlineLevel="0" collapsed="false"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0"/>
      <c r="AK92" s="80"/>
      <c r="AL92" s="80"/>
      <c r="AM92" s="80"/>
      <c r="AN92" s="80"/>
      <c r="AO92" s="80"/>
      <c r="AP92" s="80"/>
      <c r="AQ92" s="80"/>
      <c r="AR92" s="80"/>
      <c r="AS92" s="80"/>
      <c r="AT92" s="80"/>
      <c r="AU92" s="80"/>
      <c r="AV92" s="80"/>
      <c r="AW92" s="80"/>
      <c r="AX92" s="80"/>
      <c r="AY92" s="80"/>
      <c r="AZ92" s="80"/>
      <c r="BA92" s="80"/>
      <c r="BB92" s="80"/>
      <c r="BC92" s="80"/>
      <c r="BD92" s="80"/>
      <c r="BE92" s="80"/>
      <c r="BF92" s="80"/>
      <c r="BG92" s="80"/>
      <c r="BH92" s="80"/>
      <c r="BI92" s="80"/>
      <c r="BJ92" s="80"/>
      <c r="BK92" s="80"/>
      <c r="BL92" s="80"/>
      <c r="BM92" s="80"/>
      <c r="BN92" s="80"/>
      <c r="BO92" s="80"/>
      <c r="BP92" s="80"/>
      <c r="BQ92" s="80"/>
      <c r="BR92" s="80"/>
      <c r="BS92" s="80"/>
      <c r="BT92" s="80"/>
      <c r="BU92" s="80"/>
      <c r="BV92" s="80"/>
      <c r="BW92" s="80"/>
      <c r="BX92" s="80"/>
      <c r="BY92" s="80"/>
      <c r="BZ92" s="80"/>
      <c r="CA92" s="80"/>
      <c r="CB92" s="80"/>
      <c r="CC92" s="80"/>
      <c r="CD92" s="80"/>
      <c r="CE92" s="80"/>
      <c r="CF92" s="80"/>
      <c r="CG92" s="80"/>
      <c r="CH92" s="80"/>
      <c r="CI92" s="80"/>
      <c r="CJ92" s="80"/>
      <c r="CK92" s="80"/>
      <c r="CL92" s="80"/>
      <c r="CM92" s="80"/>
      <c r="CN92" s="80"/>
      <c r="CO92" s="80"/>
      <c r="CP92" s="80"/>
      <c r="CQ92" s="80"/>
      <c r="CR92" s="80"/>
      <c r="CS92" s="80"/>
      <c r="CT92" s="80"/>
      <c r="CU92" s="80"/>
      <c r="CV92" s="80"/>
      <c r="CW92" s="80"/>
      <c r="CX92" s="80"/>
      <c r="CY92" s="80"/>
      <c r="CZ92" s="80"/>
      <c r="DA92" s="80"/>
      <c r="DB92" s="80"/>
      <c r="DC92" s="80"/>
    </row>
    <row r="93" customFormat="false" ht="12.75" hidden="false" customHeight="false" outlineLevel="0" collapsed="false"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0"/>
      <c r="AQ93" s="80"/>
      <c r="AR93" s="80"/>
      <c r="AS93" s="80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0"/>
      <c r="BE93" s="80"/>
      <c r="BF93" s="80"/>
      <c r="BG93" s="80"/>
      <c r="BH93" s="80"/>
      <c r="BI93" s="80"/>
      <c r="BJ93" s="80"/>
      <c r="BK93" s="80"/>
      <c r="BL93" s="80"/>
      <c r="BM93" s="80"/>
      <c r="BN93" s="80"/>
      <c r="BO93" s="80"/>
      <c r="BP93" s="80"/>
      <c r="BQ93" s="80"/>
      <c r="BR93" s="80"/>
      <c r="BS93" s="80"/>
      <c r="BT93" s="80"/>
      <c r="BU93" s="80"/>
      <c r="BV93" s="80"/>
      <c r="BW93" s="80"/>
      <c r="BX93" s="80"/>
      <c r="BY93" s="80"/>
      <c r="BZ93" s="80"/>
      <c r="CA93" s="80"/>
      <c r="CB93" s="80"/>
      <c r="CC93" s="80"/>
      <c r="CD93" s="80"/>
      <c r="CE93" s="80"/>
      <c r="CF93" s="80"/>
      <c r="CG93" s="80"/>
      <c r="CH93" s="80"/>
      <c r="CI93" s="80"/>
      <c r="CJ93" s="80"/>
      <c r="CK93" s="80"/>
      <c r="CL93" s="80"/>
      <c r="CM93" s="80"/>
      <c r="CN93" s="80"/>
      <c r="CO93" s="80"/>
      <c r="CP93" s="80"/>
      <c r="CQ93" s="80"/>
      <c r="CR93" s="80"/>
      <c r="CS93" s="80"/>
      <c r="CT93" s="80"/>
      <c r="CU93" s="80"/>
      <c r="CV93" s="80"/>
      <c r="CW93" s="80"/>
      <c r="CX93" s="80"/>
      <c r="CY93" s="80"/>
      <c r="CZ93" s="80"/>
      <c r="DA93" s="80"/>
      <c r="DB93" s="80"/>
      <c r="DC93" s="80"/>
    </row>
    <row r="94" customFormat="false" ht="12.75" hidden="false" customHeight="false" outlineLevel="0" collapsed="false"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80"/>
      <c r="AN94" s="80"/>
      <c r="AO94" s="80"/>
      <c r="AP94" s="80"/>
      <c r="AQ94" s="80"/>
      <c r="AR94" s="80"/>
      <c r="AS94" s="80"/>
      <c r="AT94" s="80"/>
      <c r="AU94" s="80"/>
      <c r="AV94" s="80"/>
      <c r="AW94" s="80"/>
      <c r="AX94" s="80"/>
      <c r="AY94" s="80"/>
      <c r="AZ94" s="80"/>
      <c r="BA94" s="80"/>
      <c r="BB94" s="80"/>
      <c r="BC94" s="80"/>
      <c r="BD94" s="80"/>
      <c r="BE94" s="80"/>
      <c r="BF94" s="80"/>
      <c r="BG94" s="80"/>
      <c r="BH94" s="80"/>
      <c r="BI94" s="80"/>
      <c r="BJ94" s="80"/>
      <c r="BK94" s="80"/>
      <c r="BL94" s="80"/>
      <c r="BM94" s="80"/>
      <c r="BN94" s="80"/>
      <c r="BO94" s="80"/>
      <c r="BP94" s="80"/>
      <c r="BQ94" s="80"/>
      <c r="BR94" s="80"/>
      <c r="BS94" s="80"/>
      <c r="BT94" s="80"/>
      <c r="BU94" s="80"/>
      <c r="BV94" s="80"/>
      <c r="BW94" s="80"/>
      <c r="BX94" s="80"/>
      <c r="BY94" s="80"/>
      <c r="BZ94" s="80"/>
      <c r="CA94" s="80"/>
      <c r="CB94" s="80"/>
      <c r="CC94" s="80"/>
      <c r="CD94" s="80"/>
      <c r="CE94" s="80"/>
      <c r="CF94" s="80"/>
      <c r="CG94" s="80"/>
      <c r="CH94" s="80"/>
      <c r="CI94" s="80"/>
      <c r="CJ94" s="80"/>
      <c r="CK94" s="80"/>
      <c r="CL94" s="80"/>
      <c r="CM94" s="80"/>
      <c r="CN94" s="80"/>
      <c r="CO94" s="80"/>
      <c r="CP94" s="80"/>
      <c r="CQ94" s="80"/>
      <c r="CR94" s="80"/>
      <c r="CS94" s="80"/>
      <c r="CT94" s="80"/>
      <c r="CU94" s="80"/>
      <c r="CV94" s="80"/>
      <c r="CW94" s="80"/>
      <c r="CX94" s="80"/>
      <c r="CY94" s="80"/>
      <c r="CZ94" s="80"/>
      <c r="DA94" s="80"/>
      <c r="DB94" s="80"/>
      <c r="DC94" s="80"/>
    </row>
    <row r="95" customFormat="false" ht="12.75" hidden="false" customHeight="false" outlineLevel="0" collapsed="false"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  <c r="AV95" s="80"/>
      <c r="AW95" s="80"/>
      <c r="AX95" s="80"/>
      <c r="AY95" s="80"/>
      <c r="AZ95" s="80"/>
      <c r="BA95" s="80"/>
      <c r="BB95" s="80"/>
      <c r="BC95" s="80"/>
      <c r="BD95" s="80"/>
      <c r="BE95" s="80"/>
      <c r="BF95" s="80"/>
      <c r="BG95" s="80"/>
      <c r="BH95" s="80"/>
      <c r="BI95" s="80"/>
      <c r="BJ95" s="80"/>
      <c r="BK95" s="80"/>
      <c r="BL95" s="80"/>
      <c r="BM95" s="80"/>
      <c r="BN95" s="80"/>
      <c r="BO95" s="80"/>
      <c r="BP95" s="80"/>
      <c r="BQ95" s="80"/>
      <c r="BR95" s="80"/>
      <c r="BS95" s="80"/>
      <c r="BT95" s="80"/>
      <c r="BU95" s="80"/>
      <c r="BV95" s="80"/>
      <c r="BW95" s="80"/>
      <c r="BX95" s="80"/>
      <c r="BY95" s="80"/>
      <c r="BZ95" s="80"/>
      <c r="CA95" s="80"/>
      <c r="CB95" s="80"/>
      <c r="CC95" s="80"/>
      <c r="CD95" s="80"/>
      <c r="CE95" s="80"/>
      <c r="CF95" s="80"/>
      <c r="CG95" s="80"/>
      <c r="CH95" s="80"/>
      <c r="CI95" s="80"/>
      <c r="CJ95" s="80"/>
      <c r="CK95" s="80"/>
      <c r="CL95" s="80"/>
      <c r="CM95" s="80"/>
      <c r="CN95" s="80"/>
      <c r="CO95" s="80"/>
      <c r="CP95" s="80"/>
      <c r="CQ95" s="80"/>
      <c r="CR95" s="80"/>
      <c r="CS95" s="80"/>
      <c r="CT95" s="80"/>
      <c r="CU95" s="80"/>
      <c r="CV95" s="80"/>
      <c r="CW95" s="80"/>
      <c r="CX95" s="80"/>
      <c r="CY95" s="80"/>
      <c r="CZ95" s="80"/>
      <c r="DA95" s="80"/>
      <c r="DB95" s="80"/>
      <c r="DC95" s="80"/>
    </row>
    <row r="96" customFormat="false" ht="12.75" hidden="false" customHeight="false" outlineLevel="0" collapsed="false"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  <c r="AM96" s="80"/>
      <c r="AN96" s="80"/>
      <c r="AO96" s="80"/>
      <c r="AP96" s="80"/>
      <c r="AQ96" s="80"/>
      <c r="AR96" s="80"/>
      <c r="AS96" s="80"/>
      <c r="AT96" s="80"/>
      <c r="AU96" s="80"/>
      <c r="AV96" s="80"/>
      <c r="AW96" s="80"/>
      <c r="AX96" s="80"/>
      <c r="AY96" s="80"/>
      <c r="AZ96" s="80"/>
      <c r="BA96" s="80"/>
      <c r="BB96" s="80"/>
      <c r="BC96" s="80"/>
      <c r="BD96" s="80"/>
      <c r="BE96" s="80"/>
      <c r="BF96" s="80"/>
      <c r="BG96" s="80"/>
      <c r="BH96" s="80"/>
      <c r="BI96" s="80"/>
      <c r="BJ96" s="80"/>
      <c r="BK96" s="80"/>
      <c r="BL96" s="80"/>
      <c r="BM96" s="80"/>
      <c r="BN96" s="80"/>
      <c r="BO96" s="80"/>
      <c r="BP96" s="80"/>
      <c r="BQ96" s="80"/>
      <c r="BR96" s="80"/>
      <c r="BS96" s="80"/>
      <c r="BT96" s="80"/>
      <c r="BU96" s="80"/>
      <c r="BV96" s="80"/>
      <c r="BW96" s="80"/>
      <c r="BX96" s="80"/>
      <c r="BY96" s="80"/>
      <c r="BZ96" s="80"/>
      <c r="CA96" s="80"/>
      <c r="CB96" s="80"/>
      <c r="CC96" s="80"/>
      <c r="CD96" s="80"/>
      <c r="CE96" s="80"/>
      <c r="CF96" s="80"/>
      <c r="CG96" s="80"/>
      <c r="CH96" s="80"/>
      <c r="CI96" s="80"/>
      <c r="CJ96" s="80"/>
      <c r="CK96" s="80"/>
      <c r="CL96" s="80"/>
      <c r="CM96" s="80"/>
      <c r="CN96" s="80"/>
      <c r="CO96" s="80"/>
      <c r="CP96" s="80"/>
      <c r="CQ96" s="80"/>
      <c r="CR96" s="80"/>
      <c r="CS96" s="80"/>
      <c r="CT96" s="80"/>
      <c r="CU96" s="80"/>
      <c r="CV96" s="80"/>
      <c r="CW96" s="80"/>
      <c r="CX96" s="80"/>
      <c r="CY96" s="80"/>
      <c r="CZ96" s="80"/>
      <c r="DA96" s="80"/>
      <c r="DB96" s="80"/>
      <c r="DC96" s="80"/>
    </row>
    <row r="97" customFormat="false" ht="12.75" hidden="false" customHeight="false" outlineLevel="0" collapsed="false"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80"/>
      <c r="AN97" s="80"/>
      <c r="AO97" s="80"/>
      <c r="AP97" s="80"/>
      <c r="AQ97" s="80"/>
      <c r="AR97" s="80"/>
      <c r="AS97" s="80"/>
      <c r="AT97" s="80"/>
      <c r="AU97" s="80"/>
      <c r="AV97" s="80"/>
      <c r="AW97" s="80"/>
      <c r="AX97" s="80"/>
      <c r="AY97" s="80"/>
      <c r="AZ97" s="80"/>
      <c r="BA97" s="80"/>
      <c r="BB97" s="80"/>
      <c r="BC97" s="80"/>
      <c r="BD97" s="80"/>
      <c r="BE97" s="80"/>
      <c r="BF97" s="80"/>
      <c r="BG97" s="80"/>
      <c r="BH97" s="80"/>
      <c r="BI97" s="80"/>
      <c r="BJ97" s="80"/>
      <c r="BK97" s="80"/>
      <c r="BL97" s="80"/>
      <c r="BM97" s="80"/>
      <c r="BN97" s="80"/>
      <c r="BO97" s="80"/>
      <c r="BP97" s="80"/>
      <c r="BQ97" s="80"/>
      <c r="BR97" s="80"/>
      <c r="BS97" s="80"/>
      <c r="BT97" s="80"/>
      <c r="BU97" s="80"/>
      <c r="BV97" s="80"/>
      <c r="BW97" s="80"/>
      <c r="BX97" s="80"/>
      <c r="BY97" s="80"/>
      <c r="BZ97" s="80"/>
      <c r="CA97" s="80"/>
      <c r="CB97" s="80"/>
      <c r="CC97" s="80"/>
      <c r="CD97" s="80"/>
      <c r="CE97" s="80"/>
      <c r="CF97" s="80"/>
      <c r="CG97" s="80"/>
      <c r="CH97" s="80"/>
      <c r="CI97" s="80"/>
      <c r="CJ97" s="80"/>
      <c r="CK97" s="80"/>
      <c r="CL97" s="80"/>
      <c r="CM97" s="80"/>
      <c r="CN97" s="80"/>
      <c r="CO97" s="80"/>
      <c r="CP97" s="80"/>
      <c r="CQ97" s="80"/>
      <c r="CR97" s="80"/>
      <c r="CS97" s="80"/>
      <c r="CT97" s="80"/>
      <c r="CU97" s="80"/>
      <c r="CV97" s="80"/>
      <c r="CW97" s="80"/>
      <c r="CX97" s="80"/>
      <c r="CY97" s="80"/>
      <c r="CZ97" s="80"/>
      <c r="DA97" s="80"/>
      <c r="DB97" s="80"/>
      <c r="DC97" s="80"/>
    </row>
    <row r="98" customFormat="false" ht="12.75" hidden="false" customHeight="false" outlineLevel="0" collapsed="false"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80"/>
      <c r="AL98" s="80"/>
      <c r="AM98" s="80"/>
      <c r="AN98" s="80"/>
      <c r="AO98" s="80"/>
      <c r="AP98" s="80"/>
      <c r="AQ98" s="80"/>
      <c r="AR98" s="80"/>
      <c r="AS98" s="80"/>
      <c r="AT98" s="80"/>
      <c r="AU98" s="80"/>
      <c r="AV98" s="80"/>
      <c r="AW98" s="80"/>
      <c r="AX98" s="80"/>
      <c r="AY98" s="80"/>
      <c r="AZ98" s="80"/>
      <c r="BA98" s="80"/>
      <c r="BB98" s="80"/>
      <c r="BC98" s="80"/>
      <c r="BD98" s="80"/>
      <c r="BE98" s="80"/>
      <c r="BF98" s="80"/>
      <c r="BG98" s="80"/>
      <c r="BH98" s="80"/>
      <c r="BI98" s="80"/>
      <c r="BJ98" s="80"/>
      <c r="BK98" s="80"/>
      <c r="BL98" s="80"/>
      <c r="BM98" s="80"/>
      <c r="BN98" s="80"/>
      <c r="BO98" s="80"/>
      <c r="BP98" s="80"/>
      <c r="BQ98" s="80"/>
      <c r="BR98" s="80"/>
      <c r="BS98" s="80"/>
      <c r="BT98" s="80"/>
      <c r="BU98" s="80"/>
      <c r="BV98" s="80"/>
      <c r="BW98" s="80"/>
      <c r="BX98" s="80"/>
      <c r="BY98" s="80"/>
      <c r="BZ98" s="80"/>
      <c r="CA98" s="80"/>
      <c r="CB98" s="80"/>
      <c r="CC98" s="80"/>
      <c r="CD98" s="80"/>
      <c r="CE98" s="80"/>
      <c r="CF98" s="80"/>
      <c r="CG98" s="80"/>
      <c r="CH98" s="80"/>
      <c r="CI98" s="80"/>
      <c r="CJ98" s="80"/>
      <c r="CK98" s="80"/>
      <c r="CL98" s="80"/>
      <c r="CM98" s="80"/>
      <c r="CN98" s="80"/>
      <c r="CO98" s="80"/>
      <c r="CP98" s="80"/>
      <c r="CQ98" s="80"/>
      <c r="CR98" s="80"/>
      <c r="CS98" s="80"/>
      <c r="CT98" s="80"/>
      <c r="CU98" s="80"/>
      <c r="CV98" s="80"/>
      <c r="CW98" s="80"/>
      <c r="CX98" s="80"/>
      <c r="CY98" s="80"/>
      <c r="CZ98" s="80"/>
      <c r="DA98" s="80"/>
      <c r="DB98" s="80"/>
      <c r="DC98" s="80"/>
    </row>
    <row r="99" customFormat="false" ht="12.75" hidden="false" customHeight="false" outlineLevel="0" collapsed="false"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80"/>
      <c r="AM99" s="80"/>
      <c r="AN99" s="80"/>
      <c r="AO99" s="80"/>
      <c r="AP99" s="80"/>
      <c r="AQ99" s="80"/>
      <c r="AR99" s="80"/>
      <c r="AS99" s="80"/>
      <c r="AT99" s="80"/>
      <c r="AU99" s="80"/>
      <c r="AV99" s="80"/>
      <c r="AW99" s="80"/>
      <c r="AX99" s="80"/>
      <c r="AY99" s="80"/>
      <c r="AZ99" s="80"/>
      <c r="BA99" s="80"/>
      <c r="BB99" s="80"/>
      <c r="BC99" s="80"/>
      <c r="BD99" s="80"/>
      <c r="BE99" s="80"/>
      <c r="BF99" s="80"/>
      <c r="BG99" s="80"/>
      <c r="BH99" s="80"/>
      <c r="BI99" s="80"/>
      <c r="BJ99" s="80"/>
      <c r="BK99" s="80"/>
      <c r="BL99" s="80"/>
      <c r="BM99" s="80"/>
      <c r="BN99" s="80"/>
      <c r="BO99" s="80"/>
      <c r="BP99" s="80"/>
      <c r="BQ99" s="80"/>
      <c r="BR99" s="80"/>
      <c r="BS99" s="80"/>
      <c r="BT99" s="80"/>
      <c r="BU99" s="80"/>
      <c r="BV99" s="80"/>
      <c r="BW99" s="80"/>
      <c r="BX99" s="80"/>
      <c r="BY99" s="80"/>
      <c r="BZ99" s="80"/>
      <c r="CA99" s="80"/>
      <c r="CB99" s="80"/>
      <c r="CC99" s="80"/>
      <c r="CD99" s="80"/>
      <c r="CE99" s="80"/>
      <c r="CF99" s="80"/>
      <c r="CG99" s="80"/>
      <c r="CH99" s="80"/>
      <c r="CI99" s="80"/>
      <c r="CJ99" s="80"/>
      <c r="CK99" s="80"/>
      <c r="CL99" s="80"/>
      <c r="CM99" s="80"/>
      <c r="CN99" s="80"/>
      <c r="CO99" s="80"/>
      <c r="CP99" s="80"/>
      <c r="CQ99" s="80"/>
      <c r="CR99" s="80"/>
      <c r="CS99" s="80"/>
      <c r="CT99" s="80"/>
      <c r="CU99" s="80"/>
      <c r="CV99" s="80"/>
      <c r="CW99" s="80"/>
      <c r="CX99" s="80"/>
      <c r="CY99" s="80"/>
      <c r="CZ99" s="80"/>
      <c r="DA99" s="80"/>
      <c r="DB99" s="80"/>
      <c r="DC99" s="80"/>
    </row>
    <row r="100" customFormat="false" ht="12.75" hidden="false" customHeight="false" outlineLevel="0" collapsed="false"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N100" s="80"/>
      <c r="AO100" s="80"/>
      <c r="AP100" s="80"/>
      <c r="AQ100" s="80"/>
      <c r="AR100" s="80"/>
      <c r="AS100" s="80"/>
      <c r="AT100" s="80"/>
      <c r="AU100" s="80"/>
      <c r="AV100" s="80"/>
      <c r="AW100" s="80"/>
      <c r="AX100" s="80"/>
      <c r="AY100" s="80"/>
      <c r="AZ100" s="80"/>
      <c r="BA100" s="80"/>
      <c r="BB100" s="80"/>
      <c r="BC100" s="80"/>
      <c r="BD100" s="80"/>
      <c r="BE100" s="80"/>
      <c r="BF100" s="80"/>
      <c r="BG100" s="80"/>
      <c r="BH100" s="80"/>
      <c r="BI100" s="80"/>
      <c r="BJ100" s="80"/>
      <c r="BK100" s="80"/>
      <c r="BL100" s="80"/>
      <c r="BM100" s="80"/>
      <c r="BN100" s="80"/>
      <c r="BO100" s="80"/>
      <c r="BP100" s="80"/>
      <c r="BQ100" s="80"/>
      <c r="BR100" s="80"/>
      <c r="BS100" s="80"/>
      <c r="BT100" s="80"/>
      <c r="BU100" s="80"/>
      <c r="BV100" s="80"/>
      <c r="BW100" s="80"/>
      <c r="BX100" s="80"/>
      <c r="BY100" s="80"/>
      <c r="BZ100" s="80"/>
      <c r="CA100" s="80"/>
      <c r="CB100" s="80"/>
      <c r="CC100" s="80"/>
      <c r="CD100" s="80"/>
      <c r="CE100" s="80"/>
      <c r="CF100" s="80"/>
      <c r="CG100" s="80"/>
      <c r="CH100" s="80"/>
      <c r="CI100" s="80"/>
      <c r="CJ100" s="80"/>
      <c r="CK100" s="80"/>
      <c r="CL100" s="80"/>
      <c r="CM100" s="80"/>
      <c r="CN100" s="80"/>
      <c r="CO100" s="80"/>
      <c r="CP100" s="80"/>
      <c r="CQ100" s="80"/>
      <c r="CR100" s="80"/>
      <c r="CS100" s="80"/>
      <c r="CT100" s="80"/>
      <c r="CU100" s="80"/>
      <c r="CV100" s="80"/>
      <c r="CW100" s="80"/>
      <c r="CX100" s="80"/>
      <c r="CY100" s="80"/>
      <c r="CZ100" s="80"/>
      <c r="DA100" s="80"/>
      <c r="DB100" s="80"/>
      <c r="DC100" s="80"/>
    </row>
    <row r="101" customFormat="false" ht="12.75" hidden="false" customHeight="false" outlineLevel="0" collapsed="false"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  <c r="AS101" s="80"/>
      <c r="AT101" s="80"/>
      <c r="AU101" s="80"/>
      <c r="AV101" s="80"/>
      <c r="AW101" s="80"/>
      <c r="AX101" s="80"/>
      <c r="AY101" s="80"/>
      <c r="AZ101" s="80"/>
      <c r="BA101" s="80"/>
      <c r="BB101" s="80"/>
      <c r="BC101" s="80"/>
      <c r="BD101" s="80"/>
      <c r="BE101" s="80"/>
      <c r="BF101" s="80"/>
      <c r="BG101" s="80"/>
      <c r="BH101" s="80"/>
      <c r="BI101" s="80"/>
      <c r="BJ101" s="80"/>
      <c r="BK101" s="80"/>
      <c r="BL101" s="80"/>
      <c r="BM101" s="80"/>
      <c r="BN101" s="80"/>
      <c r="BO101" s="80"/>
      <c r="BP101" s="80"/>
      <c r="BQ101" s="80"/>
      <c r="BR101" s="80"/>
      <c r="BS101" s="80"/>
      <c r="BT101" s="80"/>
      <c r="BU101" s="80"/>
      <c r="BV101" s="80"/>
      <c r="BW101" s="80"/>
      <c r="BX101" s="80"/>
      <c r="BY101" s="80"/>
      <c r="BZ101" s="80"/>
      <c r="CA101" s="80"/>
      <c r="CB101" s="80"/>
      <c r="CC101" s="80"/>
      <c r="CD101" s="80"/>
      <c r="CE101" s="80"/>
      <c r="CF101" s="80"/>
      <c r="CG101" s="80"/>
      <c r="CH101" s="80"/>
      <c r="CI101" s="80"/>
      <c r="CJ101" s="80"/>
      <c r="CK101" s="80"/>
      <c r="CL101" s="80"/>
      <c r="CM101" s="80"/>
      <c r="CN101" s="80"/>
      <c r="CO101" s="80"/>
      <c r="CP101" s="80"/>
      <c r="CQ101" s="80"/>
      <c r="CR101" s="80"/>
      <c r="CS101" s="80"/>
      <c r="CT101" s="80"/>
      <c r="CU101" s="80"/>
      <c r="CV101" s="80"/>
      <c r="CW101" s="80"/>
      <c r="CX101" s="80"/>
      <c r="CY101" s="80"/>
      <c r="CZ101" s="80"/>
      <c r="DA101" s="80"/>
      <c r="DB101" s="80"/>
      <c r="DC101" s="80"/>
    </row>
    <row r="102" customFormat="false" ht="12.75" hidden="false" customHeight="false" outlineLevel="0" collapsed="false"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0"/>
      <c r="AK102" s="80"/>
      <c r="AL102" s="80"/>
      <c r="AM102" s="80"/>
      <c r="AN102" s="80"/>
      <c r="AO102" s="80"/>
      <c r="AP102" s="80"/>
      <c r="AQ102" s="80"/>
      <c r="AR102" s="80"/>
      <c r="AS102" s="80"/>
      <c r="AT102" s="80"/>
      <c r="AU102" s="80"/>
      <c r="AV102" s="80"/>
      <c r="AW102" s="80"/>
      <c r="AX102" s="80"/>
      <c r="AY102" s="80"/>
      <c r="AZ102" s="80"/>
      <c r="BA102" s="80"/>
      <c r="BB102" s="80"/>
      <c r="BC102" s="80"/>
      <c r="BD102" s="80"/>
      <c r="BE102" s="80"/>
      <c r="BF102" s="80"/>
      <c r="BG102" s="80"/>
      <c r="BH102" s="80"/>
      <c r="BI102" s="80"/>
      <c r="BJ102" s="80"/>
      <c r="BK102" s="80"/>
      <c r="BL102" s="80"/>
      <c r="BM102" s="80"/>
      <c r="BN102" s="80"/>
      <c r="BO102" s="80"/>
      <c r="BP102" s="80"/>
      <c r="BQ102" s="80"/>
      <c r="BR102" s="80"/>
      <c r="BS102" s="80"/>
      <c r="BT102" s="80"/>
      <c r="BU102" s="80"/>
      <c r="BV102" s="80"/>
      <c r="BW102" s="80"/>
      <c r="BX102" s="80"/>
      <c r="BY102" s="80"/>
      <c r="BZ102" s="80"/>
      <c r="CA102" s="80"/>
      <c r="CB102" s="80"/>
      <c r="CC102" s="80"/>
      <c r="CD102" s="80"/>
      <c r="CE102" s="80"/>
      <c r="CF102" s="80"/>
      <c r="CG102" s="80"/>
      <c r="CH102" s="80"/>
      <c r="CI102" s="80"/>
      <c r="CJ102" s="80"/>
      <c r="CK102" s="80"/>
      <c r="CL102" s="80"/>
      <c r="CM102" s="80"/>
      <c r="CN102" s="80"/>
      <c r="CO102" s="80"/>
      <c r="CP102" s="80"/>
      <c r="CQ102" s="80"/>
      <c r="CR102" s="80"/>
      <c r="CS102" s="80"/>
      <c r="CT102" s="80"/>
      <c r="CU102" s="80"/>
      <c r="CV102" s="80"/>
      <c r="CW102" s="80"/>
      <c r="CX102" s="80"/>
      <c r="CY102" s="80"/>
      <c r="CZ102" s="80"/>
      <c r="DA102" s="80"/>
      <c r="DB102" s="80"/>
      <c r="DC102" s="80"/>
    </row>
    <row r="103" customFormat="false" ht="12.75" hidden="false" customHeight="false" outlineLevel="0" collapsed="false"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  <c r="AT103" s="80"/>
      <c r="AU103" s="80"/>
      <c r="AV103" s="80"/>
      <c r="AW103" s="80"/>
      <c r="AX103" s="80"/>
      <c r="AY103" s="80"/>
      <c r="AZ103" s="80"/>
      <c r="BA103" s="80"/>
      <c r="BB103" s="80"/>
      <c r="BC103" s="80"/>
      <c r="BD103" s="80"/>
      <c r="BE103" s="80"/>
      <c r="BF103" s="80"/>
      <c r="BG103" s="80"/>
      <c r="BH103" s="80"/>
      <c r="BI103" s="80"/>
      <c r="BJ103" s="80"/>
      <c r="BK103" s="80"/>
      <c r="BL103" s="80"/>
      <c r="BM103" s="80"/>
      <c r="BN103" s="80"/>
      <c r="BO103" s="80"/>
      <c r="BP103" s="80"/>
      <c r="BQ103" s="80"/>
      <c r="BR103" s="80"/>
      <c r="BS103" s="80"/>
      <c r="BT103" s="80"/>
      <c r="BU103" s="80"/>
      <c r="BV103" s="80"/>
      <c r="BW103" s="80"/>
      <c r="BX103" s="80"/>
      <c r="BY103" s="80"/>
      <c r="BZ103" s="80"/>
      <c r="CA103" s="80"/>
      <c r="CB103" s="80"/>
      <c r="CC103" s="80"/>
      <c r="CD103" s="80"/>
      <c r="CE103" s="80"/>
      <c r="CF103" s="80"/>
      <c r="CG103" s="80"/>
      <c r="CH103" s="80"/>
      <c r="CI103" s="80"/>
      <c r="CJ103" s="80"/>
      <c r="CK103" s="80"/>
      <c r="CL103" s="80"/>
      <c r="CM103" s="80"/>
      <c r="CN103" s="80"/>
      <c r="CO103" s="80"/>
      <c r="CP103" s="80"/>
      <c r="CQ103" s="80"/>
      <c r="CR103" s="80"/>
      <c r="CS103" s="80"/>
      <c r="CT103" s="80"/>
      <c r="CU103" s="80"/>
      <c r="CV103" s="80"/>
      <c r="CW103" s="80"/>
      <c r="CX103" s="80"/>
      <c r="CY103" s="80"/>
      <c r="CZ103" s="80"/>
      <c r="DA103" s="80"/>
      <c r="DB103" s="80"/>
      <c r="DC103" s="80"/>
    </row>
    <row r="104" customFormat="false" ht="12.75" hidden="false" customHeight="false" outlineLevel="0" collapsed="false"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  <c r="AJ104" s="80"/>
      <c r="AK104" s="80"/>
      <c r="AL104" s="80"/>
      <c r="AM104" s="80"/>
      <c r="AN104" s="80"/>
      <c r="AO104" s="80"/>
      <c r="AP104" s="80"/>
      <c r="AQ104" s="80"/>
      <c r="AR104" s="80"/>
      <c r="AS104" s="80"/>
      <c r="AT104" s="80"/>
      <c r="AU104" s="80"/>
      <c r="AV104" s="80"/>
      <c r="AW104" s="80"/>
      <c r="AX104" s="80"/>
      <c r="AY104" s="80"/>
      <c r="AZ104" s="80"/>
      <c r="BA104" s="80"/>
      <c r="BB104" s="80"/>
      <c r="BC104" s="80"/>
      <c r="BD104" s="80"/>
      <c r="BE104" s="80"/>
      <c r="BF104" s="80"/>
      <c r="BG104" s="80"/>
      <c r="BH104" s="80"/>
      <c r="BI104" s="80"/>
      <c r="BJ104" s="80"/>
      <c r="BK104" s="80"/>
      <c r="BL104" s="80"/>
      <c r="BM104" s="80"/>
      <c r="BN104" s="80"/>
      <c r="BO104" s="80"/>
      <c r="BP104" s="80"/>
      <c r="BQ104" s="80"/>
      <c r="BR104" s="80"/>
      <c r="BS104" s="80"/>
      <c r="BT104" s="80"/>
      <c r="BU104" s="80"/>
      <c r="BV104" s="80"/>
      <c r="BW104" s="80"/>
      <c r="BX104" s="80"/>
      <c r="BY104" s="80"/>
      <c r="BZ104" s="80"/>
      <c r="CA104" s="80"/>
      <c r="CB104" s="80"/>
      <c r="CC104" s="80"/>
      <c r="CD104" s="80"/>
      <c r="CE104" s="80"/>
      <c r="CF104" s="80"/>
      <c r="CG104" s="80"/>
      <c r="CH104" s="80"/>
      <c r="CI104" s="80"/>
      <c r="CJ104" s="80"/>
      <c r="CK104" s="80"/>
      <c r="CL104" s="80"/>
      <c r="CM104" s="80"/>
      <c r="CN104" s="80"/>
      <c r="CO104" s="80"/>
      <c r="CP104" s="80"/>
      <c r="CQ104" s="80"/>
      <c r="CR104" s="80"/>
      <c r="CS104" s="80"/>
      <c r="CT104" s="80"/>
      <c r="CU104" s="80"/>
      <c r="CV104" s="80"/>
      <c r="CW104" s="80"/>
      <c r="CX104" s="80"/>
      <c r="CY104" s="80"/>
      <c r="CZ104" s="80"/>
      <c r="DA104" s="80"/>
      <c r="DB104" s="80"/>
      <c r="DC104" s="80"/>
    </row>
    <row r="105" customFormat="false" ht="12.75" hidden="false" customHeight="false" outlineLevel="0" collapsed="false"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  <c r="AJ105" s="80"/>
      <c r="AK105" s="80"/>
      <c r="AL105" s="80"/>
      <c r="AM105" s="80"/>
      <c r="AN105" s="80"/>
      <c r="AO105" s="80"/>
      <c r="AP105" s="80"/>
      <c r="AQ105" s="80"/>
      <c r="AR105" s="80"/>
      <c r="AS105" s="80"/>
      <c r="AT105" s="80"/>
      <c r="AU105" s="80"/>
      <c r="AV105" s="80"/>
      <c r="AW105" s="80"/>
      <c r="AX105" s="80"/>
      <c r="AY105" s="80"/>
      <c r="AZ105" s="80"/>
      <c r="BA105" s="80"/>
      <c r="BB105" s="80"/>
      <c r="BC105" s="80"/>
      <c r="BD105" s="80"/>
      <c r="BE105" s="80"/>
      <c r="BF105" s="80"/>
      <c r="BG105" s="80"/>
      <c r="BH105" s="80"/>
      <c r="BI105" s="80"/>
      <c r="BJ105" s="80"/>
      <c r="BK105" s="80"/>
      <c r="BL105" s="80"/>
      <c r="BM105" s="80"/>
      <c r="BN105" s="80"/>
      <c r="BO105" s="80"/>
      <c r="BP105" s="80"/>
      <c r="BQ105" s="80"/>
      <c r="BR105" s="80"/>
      <c r="BS105" s="80"/>
      <c r="BT105" s="80"/>
      <c r="BU105" s="80"/>
      <c r="BV105" s="80"/>
      <c r="BW105" s="80"/>
      <c r="BX105" s="80"/>
      <c r="BY105" s="80"/>
      <c r="BZ105" s="80"/>
      <c r="CA105" s="80"/>
      <c r="CB105" s="80"/>
      <c r="CC105" s="80"/>
      <c r="CD105" s="80"/>
      <c r="CE105" s="80"/>
      <c r="CF105" s="80"/>
      <c r="CG105" s="80"/>
      <c r="CH105" s="80"/>
      <c r="CI105" s="80"/>
      <c r="CJ105" s="80"/>
      <c r="CK105" s="80"/>
      <c r="CL105" s="80"/>
      <c r="CM105" s="80"/>
      <c r="CN105" s="80"/>
      <c r="CO105" s="80"/>
      <c r="CP105" s="80"/>
      <c r="CQ105" s="80"/>
      <c r="CR105" s="80"/>
      <c r="CS105" s="80"/>
      <c r="CT105" s="80"/>
      <c r="CU105" s="80"/>
      <c r="CV105" s="80"/>
      <c r="CW105" s="80"/>
      <c r="CX105" s="80"/>
      <c r="CY105" s="80"/>
      <c r="CZ105" s="80"/>
      <c r="DA105" s="80"/>
      <c r="DB105" s="80"/>
      <c r="DC105" s="80"/>
    </row>
    <row r="106" customFormat="false" ht="12.75" hidden="false" customHeight="false" outlineLevel="0" collapsed="false"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0"/>
      <c r="AK106" s="80"/>
      <c r="AL106" s="80"/>
      <c r="AM106" s="80"/>
      <c r="AN106" s="80"/>
      <c r="AO106" s="80"/>
      <c r="AP106" s="80"/>
      <c r="AQ106" s="80"/>
      <c r="AR106" s="80"/>
      <c r="AS106" s="80"/>
      <c r="AT106" s="80"/>
      <c r="AU106" s="80"/>
      <c r="AV106" s="80"/>
      <c r="AW106" s="80"/>
      <c r="AX106" s="80"/>
      <c r="AY106" s="80"/>
      <c r="AZ106" s="80"/>
      <c r="BA106" s="80"/>
      <c r="BB106" s="80"/>
      <c r="BC106" s="80"/>
      <c r="BD106" s="80"/>
      <c r="BE106" s="80"/>
      <c r="BF106" s="80"/>
      <c r="BG106" s="80"/>
      <c r="BH106" s="80"/>
      <c r="BI106" s="80"/>
      <c r="BJ106" s="80"/>
      <c r="BK106" s="80"/>
      <c r="BL106" s="80"/>
      <c r="BM106" s="80"/>
      <c r="BN106" s="80"/>
      <c r="BO106" s="80"/>
      <c r="BP106" s="80"/>
      <c r="BQ106" s="80"/>
      <c r="BR106" s="80"/>
      <c r="BS106" s="80"/>
      <c r="BT106" s="80"/>
      <c r="BU106" s="80"/>
      <c r="BV106" s="80"/>
      <c r="BW106" s="80"/>
      <c r="BX106" s="80"/>
      <c r="BY106" s="80"/>
      <c r="BZ106" s="80"/>
      <c r="CA106" s="80"/>
      <c r="CB106" s="80"/>
      <c r="CC106" s="80"/>
      <c r="CD106" s="80"/>
      <c r="CE106" s="80"/>
      <c r="CF106" s="80"/>
      <c r="CG106" s="80"/>
      <c r="CH106" s="80"/>
      <c r="CI106" s="80"/>
      <c r="CJ106" s="80"/>
      <c r="CK106" s="80"/>
      <c r="CL106" s="80"/>
      <c r="CM106" s="80"/>
      <c r="CN106" s="80"/>
      <c r="CO106" s="80"/>
      <c r="CP106" s="80"/>
      <c r="CQ106" s="80"/>
      <c r="CR106" s="80"/>
      <c r="CS106" s="80"/>
      <c r="CT106" s="80"/>
      <c r="CU106" s="80"/>
      <c r="CV106" s="80"/>
      <c r="CW106" s="80"/>
      <c r="CX106" s="80"/>
      <c r="CY106" s="80"/>
      <c r="CZ106" s="80"/>
      <c r="DA106" s="80"/>
      <c r="DB106" s="80"/>
      <c r="DC106" s="80"/>
    </row>
    <row r="107" customFormat="false" ht="12.75" hidden="false" customHeight="false" outlineLevel="0" collapsed="false"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  <c r="AJ107" s="80"/>
      <c r="AK107" s="80"/>
      <c r="AL107" s="80"/>
      <c r="AM107" s="80"/>
      <c r="AN107" s="80"/>
      <c r="AO107" s="80"/>
      <c r="AP107" s="80"/>
      <c r="AQ107" s="80"/>
      <c r="AR107" s="80"/>
      <c r="AS107" s="80"/>
      <c r="AT107" s="80"/>
      <c r="AU107" s="80"/>
      <c r="AV107" s="80"/>
      <c r="AW107" s="80"/>
      <c r="AX107" s="80"/>
      <c r="AY107" s="80"/>
      <c r="AZ107" s="80"/>
      <c r="BA107" s="80"/>
      <c r="BB107" s="80"/>
      <c r="BC107" s="80"/>
      <c r="BD107" s="80"/>
      <c r="BE107" s="80"/>
      <c r="BF107" s="80"/>
      <c r="BG107" s="80"/>
      <c r="BH107" s="80"/>
      <c r="BI107" s="80"/>
      <c r="BJ107" s="80"/>
      <c r="BK107" s="80"/>
      <c r="BL107" s="80"/>
      <c r="BM107" s="80"/>
      <c r="BN107" s="80"/>
      <c r="BO107" s="80"/>
      <c r="BP107" s="80"/>
      <c r="BQ107" s="80"/>
      <c r="BR107" s="80"/>
      <c r="BS107" s="80"/>
      <c r="BT107" s="80"/>
      <c r="BU107" s="80"/>
      <c r="BV107" s="80"/>
      <c r="BW107" s="80"/>
      <c r="BX107" s="80"/>
      <c r="BY107" s="80"/>
      <c r="BZ107" s="80"/>
      <c r="CA107" s="80"/>
      <c r="CB107" s="80"/>
      <c r="CC107" s="80"/>
      <c r="CD107" s="80"/>
      <c r="CE107" s="80"/>
      <c r="CF107" s="80"/>
      <c r="CG107" s="80"/>
      <c r="CH107" s="80"/>
      <c r="CI107" s="80"/>
      <c r="CJ107" s="80"/>
      <c r="CK107" s="80"/>
      <c r="CL107" s="80"/>
      <c r="CM107" s="80"/>
      <c r="CN107" s="80"/>
      <c r="CO107" s="80"/>
      <c r="CP107" s="80"/>
      <c r="CQ107" s="80"/>
      <c r="CR107" s="80"/>
      <c r="CS107" s="80"/>
      <c r="CT107" s="80"/>
      <c r="CU107" s="80"/>
      <c r="CV107" s="80"/>
      <c r="CW107" s="80"/>
      <c r="CX107" s="80"/>
      <c r="CY107" s="80"/>
      <c r="CZ107" s="80"/>
      <c r="DA107" s="80"/>
      <c r="DB107" s="80"/>
      <c r="DC107" s="80"/>
    </row>
    <row r="108" customFormat="false" ht="12.75" hidden="false" customHeight="false" outlineLevel="0" collapsed="false"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80"/>
      <c r="AK108" s="80"/>
      <c r="AL108" s="80"/>
      <c r="AM108" s="80"/>
      <c r="AN108" s="80"/>
      <c r="AO108" s="80"/>
      <c r="AP108" s="80"/>
      <c r="AQ108" s="80"/>
      <c r="AR108" s="80"/>
      <c r="AS108" s="80"/>
      <c r="AT108" s="80"/>
      <c r="AU108" s="80"/>
      <c r="AV108" s="80"/>
      <c r="AW108" s="80"/>
      <c r="AX108" s="80"/>
      <c r="AY108" s="80"/>
      <c r="AZ108" s="80"/>
      <c r="BA108" s="80"/>
      <c r="BB108" s="80"/>
      <c r="BC108" s="80"/>
      <c r="BD108" s="80"/>
      <c r="BE108" s="80"/>
      <c r="BF108" s="80"/>
      <c r="BG108" s="80"/>
      <c r="BH108" s="80"/>
      <c r="BI108" s="80"/>
      <c r="BJ108" s="80"/>
      <c r="BK108" s="80"/>
      <c r="BL108" s="80"/>
      <c r="BM108" s="80"/>
      <c r="BN108" s="80"/>
      <c r="BO108" s="80"/>
      <c r="BP108" s="80"/>
      <c r="BQ108" s="80"/>
      <c r="BR108" s="80"/>
      <c r="BS108" s="80"/>
      <c r="BT108" s="80"/>
      <c r="BU108" s="80"/>
      <c r="BV108" s="80"/>
      <c r="BW108" s="80"/>
      <c r="BX108" s="80"/>
      <c r="BY108" s="80"/>
      <c r="BZ108" s="80"/>
      <c r="CA108" s="80"/>
      <c r="CB108" s="80"/>
      <c r="CC108" s="80"/>
      <c r="CD108" s="80"/>
      <c r="CE108" s="80"/>
      <c r="CF108" s="80"/>
      <c r="CG108" s="80"/>
      <c r="CH108" s="80"/>
      <c r="CI108" s="80"/>
      <c r="CJ108" s="80"/>
      <c r="CK108" s="80"/>
      <c r="CL108" s="80"/>
      <c r="CM108" s="80"/>
      <c r="CN108" s="80"/>
      <c r="CO108" s="80"/>
      <c r="CP108" s="80"/>
      <c r="CQ108" s="80"/>
      <c r="CR108" s="80"/>
      <c r="CS108" s="80"/>
      <c r="CT108" s="80"/>
      <c r="CU108" s="80"/>
      <c r="CV108" s="80"/>
      <c r="CW108" s="80"/>
      <c r="CX108" s="80"/>
      <c r="CY108" s="80"/>
      <c r="CZ108" s="80"/>
      <c r="DA108" s="80"/>
      <c r="DB108" s="80"/>
      <c r="DC108" s="80"/>
    </row>
    <row r="109" customFormat="false" ht="12.75" hidden="false" customHeight="false" outlineLevel="0" collapsed="false"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  <c r="AJ109" s="80"/>
      <c r="AK109" s="80"/>
      <c r="AL109" s="80"/>
      <c r="AM109" s="80"/>
      <c r="AN109" s="80"/>
      <c r="AO109" s="80"/>
      <c r="AP109" s="80"/>
      <c r="AQ109" s="80"/>
      <c r="AR109" s="80"/>
      <c r="AS109" s="80"/>
      <c r="AT109" s="80"/>
      <c r="AU109" s="80"/>
      <c r="AV109" s="80"/>
      <c r="AW109" s="80"/>
      <c r="AX109" s="80"/>
      <c r="AY109" s="80"/>
      <c r="AZ109" s="80"/>
      <c r="BA109" s="80"/>
      <c r="BB109" s="80"/>
      <c r="BC109" s="80"/>
      <c r="BD109" s="80"/>
      <c r="BE109" s="80"/>
      <c r="BF109" s="80"/>
      <c r="BG109" s="80"/>
      <c r="BH109" s="80"/>
      <c r="BI109" s="80"/>
      <c r="BJ109" s="80"/>
      <c r="BK109" s="80"/>
      <c r="BL109" s="80"/>
      <c r="BM109" s="80"/>
      <c r="BN109" s="80"/>
      <c r="BO109" s="80"/>
      <c r="BP109" s="80"/>
      <c r="BQ109" s="80"/>
      <c r="BR109" s="80"/>
      <c r="BS109" s="80"/>
      <c r="BT109" s="80"/>
      <c r="BU109" s="80"/>
      <c r="BV109" s="80"/>
      <c r="BW109" s="80"/>
      <c r="BX109" s="80"/>
      <c r="BY109" s="80"/>
      <c r="BZ109" s="80"/>
      <c r="CA109" s="80"/>
      <c r="CB109" s="80"/>
      <c r="CC109" s="80"/>
      <c r="CD109" s="80"/>
      <c r="CE109" s="80"/>
      <c r="CF109" s="80"/>
      <c r="CG109" s="80"/>
      <c r="CH109" s="80"/>
      <c r="CI109" s="80"/>
      <c r="CJ109" s="80"/>
      <c r="CK109" s="80"/>
      <c r="CL109" s="80"/>
      <c r="CM109" s="80"/>
      <c r="CN109" s="80"/>
      <c r="CO109" s="80"/>
      <c r="CP109" s="80"/>
      <c r="CQ109" s="80"/>
      <c r="CR109" s="80"/>
      <c r="CS109" s="80"/>
      <c r="CT109" s="80"/>
      <c r="CU109" s="80"/>
      <c r="CV109" s="80"/>
      <c r="CW109" s="80"/>
      <c r="CX109" s="80"/>
      <c r="CY109" s="80"/>
      <c r="CZ109" s="80"/>
      <c r="DA109" s="80"/>
      <c r="DB109" s="80"/>
      <c r="DC109" s="80"/>
    </row>
    <row r="110" customFormat="false" ht="12.75" hidden="false" customHeight="false" outlineLevel="0" collapsed="false"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  <c r="AJ110" s="80"/>
      <c r="AK110" s="80"/>
      <c r="AL110" s="80"/>
      <c r="AM110" s="80"/>
      <c r="AN110" s="80"/>
      <c r="AO110" s="80"/>
      <c r="AP110" s="80"/>
      <c r="AQ110" s="80"/>
      <c r="AR110" s="80"/>
      <c r="AS110" s="80"/>
      <c r="AT110" s="80"/>
      <c r="AU110" s="80"/>
      <c r="AV110" s="80"/>
      <c r="AW110" s="80"/>
      <c r="AX110" s="80"/>
      <c r="AY110" s="80"/>
      <c r="AZ110" s="80"/>
      <c r="BA110" s="80"/>
      <c r="BB110" s="80"/>
      <c r="BC110" s="80"/>
      <c r="BD110" s="80"/>
      <c r="BE110" s="80"/>
      <c r="BF110" s="80"/>
      <c r="BG110" s="80"/>
      <c r="BH110" s="80"/>
      <c r="BI110" s="80"/>
      <c r="BJ110" s="80"/>
      <c r="BK110" s="80"/>
      <c r="BL110" s="80"/>
      <c r="BM110" s="80"/>
      <c r="BN110" s="80"/>
      <c r="BO110" s="80"/>
      <c r="BP110" s="80"/>
      <c r="BQ110" s="80"/>
      <c r="BR110" s="80"/>
      <c r="BS110" s="80"/>
      <c r="BT110" s="80"/>
      <c r="BU110" s="80"/>
      <c r="BV110" s="80"/>
      <c r="BW110" s="80"/>
      <c r="BX110" s="80"/>
      <c r="BY110" s="80"/>
      <c r="BZ110" s="80"/>
      <c r="CA110" s="80"/>
      <c r="CB110" s="80"/>
      <c r="CC110" s="80"/>
      <c r="CD110" s="80"/>
      <c r="CE110" s="80"/>
      <c r="CF110" s="80"/>
      <c r="CG110" s="80"/>
      <c r="CH110" s="80"/>
      <c r="CI110" s="80"/>
      <c r="CJ110" s="80"/>
      <c r="CK110" s="80"/>
      <c r="CL110" s="80"/>
      <c r="CM110" s="80"/>
      <c r="CN110" s="80"/>
      <c r="CO110" s="80"/>
      <c r="CP110" s="80"/>
      <c r="CQ110" s="80"/>
      <c r="CR110" s="80"/>
      <c r="CS110" s="80"/>
      <c r="CT110" s="80"/>
      <c r="CU110" s="80"/>
      <c r="CV110" s="80"/>
      <c r="CW110" s="80"/>
      <c r="CX110" s="80"/>
      <c r="CY110" s="80"/>
      <c r="CZ110" s="80"/>
      <c r="DA110" s="80"/>
      <c r="DB110" s="80"/>
      <c r="DC110" s="80"/>
    </row>
    <row r="111" customFormat="false" ht="12.75" hidden="false" customHeight="false" outlineLevel="0" collapsed="false"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0"/>
      <c r="AK111" s="80"/>
      <c r="AL111" s="80"/>
      <c r="AM111" s="80"/>
      <c r="AN111" s="80"/>
      <c r="AO111" s="80"/>
      <c r="AP111" s="80"/>
      <c r="AQ111" s="80"/>
      <c r="AR111" s="80"/>
      <c r="AS111" s="80"/>
      <c r="AT111" s="80"/>
      <c r="AU111" s="80"/>
      <c r="AV111" s="80"/>
      <c r="AW111" s="80"/>
      <c r="AX111" s="80"/>
      <c r="AY111" s="80"/>
      <c r="AZ111" s="80"/>
      <c r="BA111" s="80"/>
      <c r="BB111" s="80"/>
      <c r="BC111" s="80"/>
      <c r="BD111" s="80"/>
      <c r="BE111" s="80"/>
      <c r="BF111" s="80"/>
      <c r="BG111" s="80"/>
      <c r="BH111" s="80"/>
      <c r="BI111" s="80"/>
      <c r="BJ111" s="80"/>
      <c r="BK111" s="80"/>
      <c r="BL111" s="80"/>
      <c r="BM111" s="80"/>
      <c r="BN111" s="80"/>
      <c r="BO111" s="80"/>
      <c r="BP111" s="80"/>
      <c r="BQ111" s="80"/>
      <c r="BR111" s="80"/>
      <c r="BS111" s="80"/>
      <c r="BT111" s="80"/>
      <c r="BU111" s="80"/>
      <c r="BV111" s="80"/>
      <c r="BW111" s="80"/>
      <c r="BX111" s="80"/>
      <c r="BY111" s="80"/>
      <c r="BZ111" s="80"/>
      <c r="CA111" s="80"/>
      <c r="CB111" s="80"/>
      <c r="CC111" s="80"/>
      <c r="CD111" s="80"/>
      <c r="CE111" s="80"/>
      <c r="CF111" s="80"/>
      <c r="CG111" s="80"/>
      <c r="CH111" s="80"/>
      <c r="CI111" s="80"/>
      <c r="CJ111" s="80"/>
      <c r="CK111" s="80"/>
      <c r="CL111" s="80"/>
      <c r="CM111" s="80"/>
      <c r="CN111" s="80"/>
      <c r="CO111" s="80"/>
      <c r="CP111" s="80"/>
      <c r="CQ111" s="80"/>
      <c r="CR111" s="80"/>
      <c r="CS111" s="80"/>
      <c r="CT111" s="80"/>
      <c r="CU111" s="80"/>
      <c r="CV111" s="80"/>
      <c r="CW111" s="80"/>
      <c r="CX111" s="80"/>
      <c r="CY111" s="80"/>
      <c r="CZ111" s="80"/>
      <c r="DA111" s="80"/>
      <c r="DB111" s="80"/>
      <c r="DC111" s="80"/>
    </row>
    <row r="112" customFormat="false" ht="12.75" hidden="false" customHeight="false" outlineLevel="0" collapsed="false"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  <c r="AJ112" s="80"/>
      <c r="AK112" s="80"/>
      <c r="AL112" s="80"/>
      <c r="AM112" s="80"/>
      <c r="AN112" s="80"/>
      <c r="AO112" s="80"/>
      <c r="AP112" s="80"/>
      <c r="AQ112" s="80"/>
      <c r="AR112" s="80"/>
      <c r="AS112" s="80"/>
      <c r="AT112" s="80"/>
      <c r="AU112" s="80"/>
      <c r="AV112" s="80"/>
      <c r="AW112" s="80"/>
      <c r="AX112" s="80"/>
      <c r="AY112" s="80"/>
      <c r="AZ112" s="80"/>
      <c r="BA112" s="80"/>
      <c r="BB112" s="80"/>
      <c r="BC112" s="80"/>
      <c r="BD112" s="80"/>
      <c r="BE112" s="80"/>
      <c r="BF112" s="80"/>
      <c r="BG112" s="80"/>
      <c r="BH112" s="80"/>
      <c r="BI112" s="80"/>
      <c r="BJ112" s="80"/>
      <c r="BK112" s="80"/>
      <c r="BL112" s="80"/>
      <c r="BM112" s="80"/>
      <c r="BN112" s="80"/>
      <c r="BO112" s="80"/>
      <c r="BP112" s="80"/>
      <c r="BQ112" s="80"/>
      <c r="BR112" s="80"/>
      <c r="BS112" s="80"/>
      <c r="BT112" s="80"/>
      <c r="BU112" s="80"/>
      <c r="BV112" s="80"/>
      <c r="BW112" s="80"/>
      <c r="BX112" s="80"/>
      <c r="BY112" s="80"/>
      <c r="BZ112" s="80"/>
      <c r="CA112" s="80"/>
      <c r="CB112" s="80"/>
      <c r="CC112" s="80"/>
      <c r="CD112" s="80"/>
      <c r="CE112" s="80"/>
      <c r="CF112" s="80"/>
      <c r="CG112" s="80"/>
      <c r="CH112" s="80"/>
      <c r="CI112" s="80"/>
      <c r="CJ112" s="80"/>
      <c r="CK112" s="80"/>
      <c r="CL112" s="80"/>
      <c r="CM112" s="80"/>
      <c r="CN112" s="80"/>
      <c r="CO112" s="80"/>
      <c r="CP112" s="80"/>
      <c r="CQ112" s="80"/>
      <c r="CR112" s="80"/>
      <c r="CS112" s="80"/>
      <c r="CT112" s="80"/>
      <c r="CU112" s="80"/>
      <c r="CV112" s="80"/>
      <c r="CW112" s="80"/>
      <c r="CX112" s="80"/>
      <c r="CY112" s="80"/>
      <c r="CZ112" s="80"/>
      <c r="DA112" s="80"/>
      <c r="DB112" s="80"/>
      <c r="DC112" s="80"/>
    </row>
    <row r="113" customFormat="false" ht="12.75" hidden="false" customHeight="false" outlineLevel="0" collapsed="false"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  <c r="AJ113" s="80"/>
      <c r="AK113" s="80"/>
      <c r="AL113" s="80"/>
      <c r="AM113" s="80"/>
      <c r="AN113" s="80"/>
      <c r="AO113" s="80"/>
      <c r="AP113" s="80"/>
      <c r="AQ113" s="80"/>
      <c r="AR113" s="80"/>
      <c r="AS113" s="80"/>
      <c r="AT113" s="80"/>
      <c r="AU113" s="80"/>
      <c r="AV113" s="80"/>
      <c r="AW113" s="80"/>
      <c r="AX113" s="80"/>
      <c r="AY113" s="80"/>
      <c r="AZ113" s="80"/>
      <c r="BA113" s="80"/>
      <c r="BB113" s="80"/>
      <c r="BC113" s="80"/>
      <c r="BD113" s="80"/>
      <c r="BE113" s="80"/>
      <c r="BF113" s="80"/>
      <c r="BG113" s="80"/>
      <c r="BH113" s="80"/>
      <c r="BI113" s="80"/>
      <c r="BJ113" s="80"/>
      <c r="BK113" s="80"/>
      <c r="BL113" s="80"/>
      <c r="BM113" s="80"/>
      <c r="BN113" s="80"/>
      <c r="BO113" s="80"/>
      <c r="BP113" s="80"/>
      <c r="BQ113" s="80"/>
      <c r="BR113" s="80"/>
      <c r="BS113" s="80"/>
      <c r="BT113" s="80"/>
      <c r="BU113" s="80"/>
      <c r="BV113" s="80"/>
      <c r="BW113" s="80"/>
      <c r="BX113" s="80"/>
      <c r="BY113" s="80"/>
      <c r="BZ113" s="80"/>
      <c r="CA113" s="80"/>
      <c r="CB113" s="80"/>
      <c r="CC113" s="80"/>
      <c r="CD113" s="80"/>
      <c r="CE113" s="80"/>
      <c r="CF113" s="80"/>
      <c r="CG113" s="80"/>
      <c r="CH113" s="80"/>
      <c r="CI113" s="80"/>
      <c r="CJ113" s="80"/>
      <c r="CK113" s="80"/>
      <c r="CL113" s="80"/>
      <c r="CM113" s="80"/>
      <c r="CN113" s="80"/>
      <c r="CO113" s="80"/>
      <c r="CP113" s="80"/>
      <c r="CQ113" s="80"/>
      <c r="CR113" s="80"/>
      <c r="CS113" s="80"/>
      <c r="CT113" s="80"/>
      <c r="CU113" s="80"/>
      <c r="CV113" s="80"/>
      <c r="CW113" s="80"/>
      <c r="CX113" s="80"/>
      <c r="CY113" s="80"/>
      <c r="CZ113" s="80"/>
      <c r="DA113" s="80"/>
      <c r="DB113" s="80"/>
      <c r="DC113" s="80"/>
    </row>
    <row r="114" customFormat="false" ht="12.75" hidden="false" customHeight="false" outlineLevel="0" collapsed="false"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  <c r="AJ114" s="80"/>
      <c r="AK114" s="80"/>
      <c r="AL114" s="80"/>
      <c r="AM114" s="80"/>
      <c r="AN114" s="80"/>
      <c r="AO114" s="80"/>
      <c r="AP114" s="80"/>
      <c r="AQ114" s="80"/>
      <c r="AR114" s="80"/>
      <c r="AS114" s="80"/>
      <c r="AT114" s="80"/>
      <c r="AU114" s="80"/>
      <c r="AV114" s="80"/>
      <c r="AW114" s="80"/>
      <c r="AX114" s="80"/>
      <c r="AY114" s="80"/>
      <c r="AZ114" s="80"/>
      <c r="BA114" s="80"/>
      <c r="BB114" s="80"/>
      <c r="BC114" s="80"/>
      <c r="BD114" s="80"/>
      <c r="BE114" s="80"/>
      <c r="BF114" s="80"/>
      <c r="BG114" s="80"/>
      <c r="BH114" s="80"/>
      <c r="BI114" s="80"/>
      <c r="BJ114" s="80"/>
      <c r="BK114" s="80"/>
      <c r="BL114" s="80"/>
      <c r="BM114" s="80"/>
      <c r="BN114" s="80"/>
      <c r="BO114" s="80"/>
      <c r="BP114" s="80"/>
      <c r="BQ114" s="80"/>
      <c r="BR114" s="80"/>
      <c r="BS114" s="80"/>
      <c r="BT114" s="80"/>
      <c r="BU114" s="80"/>
      <c r="BV114" s="80"/>
      <c r="BW114" s="80"/>
      <c r="BX114" s="80"/>
      <c r="BY114" s="80"/>
      <c r="BZ114" s="80"/>
      <c r="CA114" s="80"/>
      <c r="CB114" s="80"/>
      <c r="CC114" s="80"/>
      <c r="CD114" s="80"/>
      <c r="CE114" s="80"/>
      <c r="CF114" s="80"/>
      <c r="CG114" s="80"/>
      <c r="CH114" s="80"/>
      <c r="CI114" s="80"/>
      <c r="CJ114" s="80"/>
      <c r="CK114" s="80"/>
      <c r="CL114" s="80"/>
      <c r="CM114" s="80"/>
      <c r="CN114" s="80"/>
      <c r="CO114" s="80"/>
      <c r="CP114" s="80"/>
      <c r="CQ114" s="80"/>
      <c r="CR114" s="80"/>
      <c r="CS114" s="80"/>
      <c r="CT114" s="80"/>
      <c r="CU114" s="80"/>
      <c r="CV114" s="80"/>
      <c r="CW114" s="80"/>
      <c r="CX114" s="80"/>
      <c r="CY114" s="80"/>
      <c r="CZ114" s="80"/>
      <c r="DA114" s="80"/>
      <c r="DB114" s="80"/>
      <c r="DC114" s="80"/>
    </row>
    <row r="115" customFormat="false" ht="12.75" hidden="false" customHeight="false" outlineLevel="0" collapsed="false"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80"/>
      <c r="AK115" s="80"/>
      <c r="AL115" s="80"/>
      <c r="AM115" s="80"/>
      <c r="AN115" s="80"/>
      <c r="AO115" s="80"/>
      <c r="AP115" s="80"/>
      <c r="AQ115" s="80"/>
      <c r="AR115" s="80"/>
      <c r="AS115" s="80"/>
      <c r="AT115" s="80"/>
      <c r="AU115" s="80"/>
      <c r="AV115" s="80"/>
      <c r="AW115" s="80"/>
      <c r="AX115" s="80"/>
      <c r="AY115" s="80"/>
      <c r="AZ115" s="80"/>
      <c r="BA115" s="80"/>
      <c r="BB115" s="80"/>
      <c r="BC115" s="80"/>
      <c r="BD115" s="80"/>
      <c r="BE115" s="80"/>
      <c r="BF115" s="80"/>
      <c r="BG115" s="80"/>
      <c r="BH115" s="80"/>
      <c r="BI115" s="80"/>
      <c r="BJ115" s="80"/>
      <c r="BK115" s="80"/>
      <c r="BL115" s="80"/>
      <c r="BM115" s="80"/>
      <c r="BN115" s="80"/>
      <c r="BO115" s="80"/>
      <c r="BP115" s="80"/>
      <c r="BQ115" s="80"/>
      <c r="BR115" s="80"/>
      <c r="BS115" s="80"/>
      <c r="BT115" s="80"/>
      <c r="BU115" s="80"/>
      <c r="BV115" s="80"/>
      <c r="BW115" s="80"/>
      <c r="BX115" s="80"/>
      <c r="BY115" s="80"/>
      <c r="BZ115" s="80"/>
      <c r="CA115" s="80"/>
      <c r="CB115" s="80"/>
      <c r="CC115" s="80"/>
      <c r="CD115" s="80"/>
      <c r="CE115" s="80"/>
      <c r="CF115" s="80"/>
      <c r="CG115" s="80"/>
      <c r="CH115" s="80"/>
      <c r="CI115" s="80"/>
      <c r="CJ115" s="80"/>
      <c r="CK115" s="80"/>
      <c r="CL115" s="80"/>
      <c r="CM115" s="80"/>
      <c r="CN115" s="80"/>
      <c r="CO115" s="80"/>
      <c r="CP115" s="80"/>
      <c r="CQ115" s="80"/>
      <c r="CR115" s="80"/>
      <c r="CS115" s="80"/>
      <c r="CT115" s="80"/>
      <c r="CU115" s="80"/>
      <c r="CV115" s="80"/>
      <c r="CW115" s="80"/>
      <c r="CX115" s="80"/>
      <c r="CY115" s="80"/>
      <c r="CZ115" s="80"/>
      <c r="DA115" s="80"/>
      <c r="DB115" s="80"/>
      <c r="DC115" s="80"/>
    </row>
    <row r="116" customFormat="false" ht="12.75" hidden="false" customHeight="false" outlineLevel="0" collapsed="false"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  <c r="AN116" s="80"/>
      <c r="AO116" s="80"/>
      <c r="AP116" s="80"/>
      <c r="AQ116" s="80"/>
      <c r="AR116" s="80"/>
      <c r="AS116" s="80"/>
      <c r="AT116" s="80"/>
      <c r="AU116" s="80"/>
      <c r="AV116" s="80"/>
      <c r="AW116" s="80"/>
      <c r="AX116" s="80"/>
      <c r="AY116" s="80"/>
      <c r="AZ116" s="80"/>
      <c r="BA116" s="80"/>
      <c r="BB116" s="80"/>
      <c r="BC116" s="80"/>
      <c r="BD116" s="80"/>
      <c r="BE116" s="80"/>
      <c r="BF116" s="80"/>
      <c r="BG116" s="80"/>
      <c r="BH116" s="80"/>
      <c r="BI116" s="80"/>
      <c r="BJ116" s="80"/>
      <c r="BK116" s="80"/>
      <c r="BL116" s="80"/>
      <c r="BM116" s="80"/>
      <c r="BN116" s="80"/>
      <c r="BO116" s="80"/>
      <c r="BP116" s="80"/>
      <c r="BQ116" s="80"/>
      <c r="BR116" s="80"/>
      <c r="BS116" s="80"/>
      <c r="BT116" s="80"/>
      <c r="BU116" s="80"/>
      <c r="BV116" s="80"/>
      <c r="BW116" s="80"/>
      <c r="BX116" s="80"/>
      <c r="BY116" s="80"/>
      <c r="BZ116" s="80"/>
      <c r="CA116" s="80"/>
      <c r="CB116" s="80"/>
      <c r="CC116" s="80"/>
      <c r="CD116" s="80"/>
      <c r="CE116" s="80"/>
      <c r="CF116" s="80"/>
      <c r="CG116" s="80"/>
      <c r="CH116" s="80"/>
      <c r="CI116" s="80"/>
      <c r="CJ116" s="80"/>
      <c r="CK116" s="80"/>
      <c r="CL116" s="80"/>
      <c r="CM116" s="80"/>
      <c r="CN116" s="80"/>
      <c r="CO116" s="80"/>
      <c r="CP116" s="80"/>
      <c r="CQ116" s="80"/>
      <c r="CR116" s="80"/>
      <c r="CS116" s="80"/>
      <c r="CT116" s="80"/>
      <c r="CU116" s="80"/>
      <c r="CV116" s="80"/>
      <c r="CW116" s="80"/>
      <c r="CX116" s="80"/>
      <c r="CY116" s="80"/>
      <c r="CZ116" s="80"/>
      <c r="DA116" s="80"/>
      <c r="DB116" s="80"/>
      <c r="DC116" s="80"/>
    </row>
    <row r="117" customFormat="false" ht="12.75" hidden="false" customHeight="false" outlineLevel="0" collapsed="false"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0"/>
      <c r="AK117" s="80"/>
      <c r="AL117" s="80"/>
      <c r="AM117" s="80"/>
      <c r="AN117" s="80"/>
      <c r="AO117" s="80"/>
      <c r="AP117" s="80"/>
      <c r="AQ117" s="80"/>
      <c r="AR117" s="80"/>
      <c r="AS117" s="80"/>
      <c r="AT117" s="80"/>
      <c r="AU117" s="80"/>
      <c r="AV117" s="80"/>
      <c r="AW117" s="80"/>
      <c r="AX117" s="80"/>
      <c r="AY117" s="80"/>
      <c r="AZ117" s="80"/>
      <c r="BA117" s="80"/>
      <c r="BB117" s="80"/>
      <c r="BC117" s="80"/>
      <c r="BD117" s="80"/>
      <c r="BE117" s="80"/>
      <c r="BF117" s="80"/>
      <c r="BG117" s="80"/>
      <c r="BH117" s="80"/>
      <c r="BI117" s="80"/>
      <c r="BJ117" s="80"/>
      <c r="BK117" s="80"/>
      <c r="BL117" s="80"/>
      <c r="BM117" s="80"/>
      <c r="BN117" s="80"/>
      <c r="BO117" s="80"/>
      <c r="BP117" s="80"/>
      <c r="BQ117" s="80"/>
      <c r="BR117" s="80"/>
      <c r="BS117" s="80"/>
      <c r="BT117" s="80"/>
      <c r="BU117" s="80"/>
      <c r="BV117" s="80"/>
      <c r="BW117" s="80"/>
      <c r="BX117" s="80"/>
      <c r="BY117" s="80"/>
      <c r="BZ117" s="80"/>
      <c r="CA117" s="80"/>
      <c r="CB117" s="80"/>
      <c r="CC117" s="80"/>
      <c r="CD117" s="80"/>
      <c r="CE117" s="80"/>
      <c r="CF117" s="80"/>
      <c r="CG117" s="80"/>
      <c r="CH117" s="80"/>
      <c r="CI117" s="80"/>
      <c r="CJ117" s="80"/>
      <c r="CK117" s="80"/>
      <c r="CL117" s="80"/>
      <c r="CM117" s="80"/>
      <c r="CN117" s="80"/>
      <c r="CO117" s="80"/>
      <c r="CP117" s="80"/>
      <c r="CQ117" s="80"/>
      <c r="CR117" s="80"/>
      <c r="CS117" s="80"/>
      <c r="CT117" s="80"/>
      <c r="CU117" s="80"/>
      <c r="CV117" s="80"/>
      <c r="CW117" s="80"/>
      <c r="CX117" s="80"/>
      <c r="CY117" s="80"/>
      <c r="CZ117" s="80"/>
      <c r="DA117" s="80"/>
      <c r="DB117" s="80"/>
      <c r="DC117" s="80"/>
    </row>
    <row r="118" customFormat="false" ht="12.75" hidden="false" customHeight="false" outlineLevel="0" collapsed="false"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0"/>
      <c r="AK118" s="80"/>
      <c r="AL118" s="80"/>
      <c r="AM118" s="80"/>
      <c r="AN118" s="80"/>
      <c r="AO118" s="80"/>
      <c r="AP118" s="80"/>
      <c r="AQ118" s="80"/>
      <c r="AR118" s="80"/>
      <c r="AS118" s="80"/>
      <c r="AT118" s="80"/>
      <c r="AU118" s="80"/>
      <c r="AV118" s="80"/>
      <c r="AW118" s="80"/>
      <c r="AX118" s="80"/>
      <c r="AY118" s="80"/>
      <c r="AZ118" s="80"/>
      <c r="BA118" s="80"/>
      <c r="BB118" s="80"/>
      <c r="BC118" s="80"/>
      <c r="BD118" s="80"/>
      <c r="BE118" s="80"/>
      <c r="BF118" s="80"/>
      <c r="BG118" s="80"/>
      <c r="BH118" s="80"/>
      <c r="BI118" s="80"/>
      <c r="BJ118" s="80"/>
      <c r="BK118" s="80"/>
      <c r="BL118" s="80"/>
      <c r="BM118" s="80"/>
      <c r="BN118" s="80"/>
      <c r="BO118" s="80"/>
      <c r="BP118" s="80"/>
      <c r="BQ118" s="80"/>
      <c r="BR118" s="80"/>
      <c r="BS118" s="80"/>
      <c r="BT118" s="80"/>
      <c r="BU118" s="80"/>
      <c r="BV118" s="80"/>
      <c r="BW118" s="80"/>
      <c r="BX118" s="80"/>
      <c r="BY118" s="80"/>
      <c r="BZ118" s="80"/>
      <c r="CA118" s="80"/>
      <c r="CB118" s="80"/>
      <c r="CC118" s="80"/>
      <c r="CD118" s="80"/>
      <c r="CE118" s="80"/>
      <c r="CF118" s="80"/>
      <c r="CG118" s="80"/>
      <c r="CH118" s="80"/>
      <c r="CI118" s="80"/>
      <c r="CJ118" s="80"/>
      <c r="CK118" s="80"/>
      <c r="CL118" s="80"/>
      <c r="CM118" s="80"/>
      <c r="CN118" s="80"/>
      <c r="CO118" s="80"/>
      <c r="CP118" s="80"/>
      <c r="CQ118" s="80"/>
      <c r="CR118" s="80"/>
      <c r="CS118" s="80"/>
      <c r="CT118" s="80"/>
      <c r="CU118" s="80"/>
      <c r="CV118" s="80"/>
      <c r="CW118" s="80"/>
      <c r="CX118" s="80"/>
      <c r="CY118" s="80"/>
      <c r="CZ118" s="80"/>
      <c r="DA118" s="80"/>
      <c r="DB118" s="80"/>
      <c r="DC118" s="80"/>
    </row>
    <row r="119" customFormat="false" ht="12.75" hidden="false" customHeight="false" outlineLevel="0" collapsed="false"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0"/>
      <c r="AK119" s="80"/>
      <c r="AL119" s="80"/>
      <c r="AM119" s="80"/>
      <c r="AN119" s="80"/>
      <c r="AO119" s="80"/>
      <c r="AP119" s="80"/>
      <c r="AQ119" s="80"/>
      <c r="AR119" s="80"/>
      <c r="AS119" s="80"/>
      <c r="AT119" s="80"/>
      <c r="AU119" s="80"/>
      <c r="AV119" s="80"/>
      <c r="AW119" s="80"/>
      <c r="AX119" s="80"/>
      <c r="AY119" s="80"/>
      <c r="AZ119" s="80"/>
      <c r="BA119" s="80"/>
      <c r="BB119" s="80"/>
      <c r="BC119" s="80"/>
      <c r="BD119" s="80"/>
      <c r="BE119" s="80"/>
      <c r="BF119" s="80"/>
      <c r="BG119" s="80"/>
      <c r="BH119" s="80"/>
      <c r="BI119" s="80"/>
      <c r="BJ119" s="80"/>
      <c r="BK119" s="80"/>
      <c r="BL119" s="80"/>
      <c r="BM119" s="80"/>
      <c r="BN119" s="80"/>
      <c r="BO119" s="80"/>
      <c r="BP119" s="80"/>
      <c r="BQ119" s="80"/>
      <c r="BR119" s="80"/>
      <c r="BS119" s="80"/>
      <c r="BT119" s="80"/>
      <c r="BU119" s="80"/>
      <c r="BV119" s="80"/>
      <c r="BW119" s="80"/>
      <c r="BX119" s="80"/>
      <c r="BY119" s="80"/>
      <c r="BZ119" s="80"/>
      <c r="CA119" s="80"/>
      <c r="CB119" s="80"/>
      <c r="CC119" s="80"/>
      <c r="CD119" s="80"/>
      <c r="CE119" s="80"/>
      <c r="CF119" s="80"/>
      <c r="CG119" s="80"/>
      <c r="CH119" s="80"/>
      <c r="CI119" s="80"/>
      <c r="CJ119" s="80"/>
      <c r="CK119" s="80"/>
      <c r="CL119" s="80"/>
      <c r="CM119" s="80"/>
      <c r="CN119" s="80"/>
      <c r="CO119" s="80"/>
      <c r="CP119" s="80"/>
      <c r="CQ119" s="80"/>
      <c r="CR119" s="80"/>
      <c r="CS119" s="80"/>
      <c r="CT119" s="80"/>
      <c r="CU119" s="80"/>
      <c r="CV119" s="80"/>
      <c r="CW119" s="80"/>
      <c r="CX119" s="80"/>
      <c r="CY119" s="80"/>
      <c r="CZ119" s="80"/>
      <c r="DA119" s="80"/>
      <c r="DB119" s="80"/>
      <c r="DC119" s="80"/>
    </row>
    <row r="120" customFormat="false" ht="12.75" hidden="false" customHeight="false" outlineLevel="0" collapsed="false"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  <c r="AJ120" s="80"/>
      <c r="AK120" s="80"/>
      <c r="AL120" s="80"/>
      <c r="AM120" s="80"/>
      <c r="AN120" s="80"/>
      <c r="AO120" s="80"/>
      <c r="AP120" s="80"/>
      <c r="AQ120" s="80"/>
      <c r="AR120" s="80"/>
      <c r="AS120" s="80"/>
      <c r="AT120" s="80"/>
      <c r="AU120" s="80"/>
      <c r="AV120" s="80"/>
      <c r="AW120" s="80"/>
      <c r="AX120" s="80"/>
      <c r="AY120" s="80"/>
      <c r="AZ120" s="80"/>
      <c r="BA120" s="80"/>
      <c r="BB120" s="80"/>
      <c r="BC120" s="80"/>
      <c r="BD120" s="80"/>
      <c r="BE120" s="80"/>
      <c r="BF120" s="80"/>
      <c r="BG120" s="80"/>
      <c r="BH120" s="80"/>
      <c r="BI120" s="80"/>
      <c r="BJ120" s="80"/>
      <c r="BK120" s="80"/>
      <c r="BL120" s="80"/>
      <c r="BM120" s="80"/>
      <c r="BN120" s="80"/>
      <c r="BO120" s="80"/>
      <c r="BP120" s="80"/>
      <c r="BQ120" s="80"/>
      <c r="BR120" s="80"/>
      <c r="BS120" s="80"/>
      <c r="BT120" s="80"/>
      <c r="BU120" s="80"/>
      <c r="BV120" s="80"/>
      <c r="BW120" s="80"/>
      <c r="BX120" s="80"/>
      <c r="BY120" s="80"/>
      <c r="BZ120" s="80"/>
      <c r="CA120" s="80"/>
      <c r="CB120" s="80"/>
      <c r="CC120" s="80"/>
      <c r="CD120" s="80"/>
      <c r="CE120" s="80"/>
      <c r="CF120" s="80"/>
      <c r="CG120" s="80"/>
      <c r="CH120" s="80"/>
      <c r="CI120" s="80"/>
      <c r="CJ120" s="80"/>
      <c r="CK120" s="80"/>
      <c r="CL120" s="80"/>
      <c r="CM120" s="80"/>
      <c r="CN120" s="80"/>
      <c r="CO120" s="80"/>
      <c r="CP120" s="80"/>
      <c r="CQ120" s="80"/>
      <c r="CR120" s="80"/>
      <c r="CS120" s="80"/>
      <c r="CT120" s="80"/>
      <c r="CU120" s="80"/>
      <c r="CV120" s="80"/>
      <c r="CW120" s="80"/>
      <c r="CX120" s="80"/>
      <c r="CY120" s="80"/>
      <c r="CZ120" s="80"/>
      <c r="DA120" s="80"/>
      <c r="DB120" s="80"/>
      <c r="DC120" s="80"/>
    </row>
    <row r="121" customFormat="false" ht="12.75" hidden="false" customHeight="false" outlineLevel="0" collapsed="false"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  <c r="AJ121" s="80"/>
      <c r="AK121" s="80"/>
      <c r="AL121" s="80"/>
      <c r="AM121" s="80"/>
      <c r="AN121" s="80"/>
      <c r="AO121" s="80"/>
      <c r="AP121" s="80"/>
      <c r="AQ121" s="80"/>
      <c r="AR121" s="80"/>
      <c r="AS121" s="80"/>
      <c r="AT121" s="80"/>
      <c r="AU121" s="80"/>
      <c r="AV121" s="80"/>
      <c r="AW121" s="80"/>
      <c r="AX121" s="80"/>
      <c r="AY121" s="80"/>
      <c r="AZ121" s="80"/>
      <c r="BA121" s="80"/>
      <c r="BB121" s="80"/>
      <c r="BC121" s="80"/>
      <c r="BD121" s="80"/>
      <c r="BE121" s="80"/>
      <c r="BF121" s="80"/>
      <c r="BG121" s="80"/>
      <c r="BH121" s="80"/>
      <c r="BI121" s="80"/>
      <c r="BJ121" s="80"/>
      <c r="BK121" s="80"/>
      <c r="BL121" s="80"/>
      <c r="BM121" s="80"/>
      <c r="BN121" s="80"/>
      <c r="BO121" s="80"/>
      <c r="BP121" s="80"/>
      <c r="BQ121" s="80"/>
      <c r="BR121" s="80"/>
      <c r="BS121" s="80"/>
      <c r="BT121" s="80"/>
      <c r="BU121" s="80"/>
      <c r="BV121" s="80"/>
      <c r="BW121" s="80"/>
      <c r="BX121" s="80"/>
      <c r="BY121" s="80"/>
      <c r="BZ121" s="80"/>
      <c r="CA121" s="80"/>
      <c r="CB121" s="80"/>
      <c r="CC121" s="80"/>
      <c r="CD121" s="80"/>
      <c r="CE121" s="80"/>
      <c r="CF121" s="80"/>
      <c r="CG121" s="80"/>
      <c r="CH121" s="80"/>
      <c r="CI121" s="80"/>
      <c r="CJ121" s="80"/>
      <c r="CK121" s="80"/>
      <c r="CL121" s="80"/>
      <c r="CM121" s="80"/>
      <c r="CN121" s="80"/>
      <c r="CO121" s="80"/>
      <c r="CP121" s="80"/>
      <c r="CQ121" s="80"/>
      <c r="CR121" s="80"/>
      <c r="CS121" s="80"/>
      <c r="CT121" s="80"/>
      <c r="CU121" s="80"/>
      <c r="CV121" s="80"/>
      <c r="CW121" s="80"/>
      <c r="CX121" s="80"/>
      <c r="CY121" s="80"/>
      <c r="CZ121" s="80"/>
      <c r="DA121" s="80"/>
      <c r="DB121" s="80"/>
      <c r="DC121" s="80"/>
    </row>
    <row r="122" customFormat="false" ht="12.75" hidden="false" customHeight="false" outlineLevel="0" collapsed="false"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  <c r="AJ122" s="80"/>
      <c r="AK122" s="80"/>
      <c r="AL122" s="80"/>
      <c r="AM122" s="80"/>
      <c r="AN122" s="80"/>
      <c r="AO122" s="80"/>
      <c r="AP122" s="80"/>
      <c r="AQ122" s="80"/>
      <c r="AR122" s="80"/>
      <c r="AS122" s="80"/>
      <c r="AT122" s="80"/>
      <c r="AU122" s="80"/>
      <c r="AV122" s="80"/>
      <c r="AW122" s="80"/>
      <c r="AX122" s="80"/>
      <c r="AY122" s="80"/>
      <c r="AZ122" s="80"/>
      <c r="BA122" s="80"/>
      <c r="BB122" s="80"/>
      <c r="BC122" s="80"/>
      <c r="BD122" s="80"/>
      <c r="BE122" s="80"/>
      <c r="BF122" s="80"/>
      <c r="BG122" s="80"/>
      <c r="BH122" s="80"/>
      <c r="BI122" s="80"/>
      <c r="BJ122" s="80"/>
      <c r="BK122" s="80"/>
      <c r="BL122" s="80"/>
      <c r="BM122" s="80"/>
      <c r="BN122" s="80"/>
      <c r="BO122" s="80"/>
      <c r="BP122" s="80"/>
      <c r="BQ122" s="80"/>
      <c r="BR122" s="80"/>
      <c r="BS122" s="80"/>
      <c r="BT122" s="80"/>
      <c r="BU122" s="80"/>
      <c r="BV122" s="80"/>
      <c r="BW122" s="80"/>
      <c r="BX122" s="80"/>
      <c r="BY122" s="80"/>
      <c r="BZ122" s="80"/>
      <c r="CA122" s="80"/>
      <c r="CB122" s="80"/>
      <c r="CC122" s="80"/>
      <c r="CD122" s="80"/>
      <c r="CE122" s="80"/>
      <c r="CF122" s="80"/>
      <c r="CG122" s="80"/>
      <c r="CH122" s="80"/>
      <c r="CI122" s="80"/>
      <c r="CJ122" s="80"/>
      <c r="CK122" s="80"/>
      <c r="CL122" s="80"/>
      <c r="CM122" s="80"/>
      <c r="CN122" s="80"/>
      <c r="CO122" s="80"/>
      <c r="CP122" s="80"/>
      <c r="CQ122" s="80"/>
      <c r="CR122" s="80"/>
      <c r="CS122" s="80"/>
      <c r="CT122" s="80"/>
      <c r="CU122" s="80"/>
      <c r="CV122" s="80"/>
      <c r="CW122" s="80"/>
      <c r="CX122" s="80"/>
      <c r="CY122" s="80"/>
      <c r="CZ122" s="80"/>
      <c r="DA122" s="80"/>
      <c r="DB122" s="80"/>
      <c r="DC122" s="80"/>
    </row>
    <row r="123" customFormat="false" ht="12.75" hidden="false" customHeight="false" outlineLevel="0" collapsed="false"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0"/>
      <c r="AK123" s="80"/>
      <c r="AL123" s="80"/>
      <c r="AM123" s="80"/>
      <c r="AN123" s="80"/>
      <c r="AO123" s="80"/>
      <c r="AP123" s="80"/>
      <c r="AQ123" s="80"/>
      <c r="AR123" s="80"/>
      <c r="AS123" s="80"/>
      <c r="AT123" s="80"/>
      <c r="AU123" s="80"/>
      <c r="AV123" s="80"/>
      <c r="AW123" s="80"/>
      <c r="AX123" s="80"/>
      <c r="AY123" s="80"/>
      <c r="AZ123" s="80"/>
      <c r="BA123" s="80"/>
      <c r="BB123" s="80"/>
      <c r="BC123" s="80"/>
      <c r="BD123" s="80"/>
      <c r="BE123" s="80"/>
      <c r="BF123" s="80"/>
      <c r="BG123" s="80"/>
      <c r="BH123" s="80"/>
      <c r="BI123" s="80"/>
      <c r="BJ123" s="80"/>
      <c r="BK123" s="80"/>
      <c r="BL123" s="80"/>
      <c r="BM123" s="80"/>
      <c r="BN123" s="80"/>
      <c r="BO123" s="80"/>
      <c r="BP123" s="80"/>
      <c r="BQ123" s="80"/>
      <c r="BR123" s="80"/>
      <c r="BS123" s="80"/>
      <c r="BT123" s="80"/>
      <c r="BU123" s="80"/>
      <c r="BV123" s="80"/>
      <c r="BW123" s="80"/>
      <c r="BX123" s="80"/>
      <c r="BY123" s="80"/>
      <c r="BZ123" s="80"/>
      <c r="CA123" s="80"/>
      <c r="CB123" s="80"/>
      <c r="CC123" s="80"/>
      <c r="CD123" s="80"/>
      <c r="CE123" s="80"/>
      <c r="CF123" s="80"/>
      <c r="CG123" s="80"/>
      <c r="CH123" s="80"/>
      <c r="CI123" s="80"/>
      <c r="CJ123" s="80"/>
      <c r="CK123" s="80"/>
      <c r="CL123" s="80"/>
      <c r="CM123" s="80"/>
      <c r="CN123" s="80"/>
      <c r="CO123" s="80"/>
      <c r="CP123" s="80"/>
      <c r="CQ123" s="80"/>
      <c r="CR123" s="80"/>
      <c r="CS123" s="80"/>
      <c r="CT123" s="80"/>
      <c r="CU123" s="80"/>
      <c r="CV123" s="80"/>
      <c r="CW123" s="80"/>
      <c r="CX123" s="80"/>
      <c r="CY123" s="80"/>
      <c r="CZ123" s="80"/>
      <c r="DA123" s="80"/>
      <c r="DB123" s="80"/>
      <c r="DC123" s="80"/>
    </row>
    <row r="124" customFormat="false" ht="12.75" hidden="false" customHeight="false" outlineLevel="0" collapsed="false"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  <c r="AJ124" s="80"/>
      <c r="AK124" s="80"/>
      <c r="AL124" s="80"/>
      <c r="AM124" s="80"/>
      <c r="AN124" s="80"/>
      <c r="AO124" s="80"/>
      <c r="AP124" s="80"/>
      <c r="AQ124" s="80"/>
      <c r="AR124" s="80"/>
      <c r="AS124" s="80"/>
      <c r="AT124" s="80"/>
      <c r="AU124" s="80"/>
      <c r="AV124" s="80"/>
      <c r="AW124" s="80"/>
      <c r="AX124" s="80"/>
      <c r="AY124" s="80"/>
      <c r="AZ124" s="80"/>
      <c r="BA124" s="80"/>
      <c r="BB124" s="80"/>
      <c r="BC124" s="80"/>
      <c r="BD124" s="80"/>
      <c r="BE124" s="80"/>
      <c r="BF124" s="80"/>
      <c r="BG124" s="80"/>
      <c r="BH124" s="80"/>
      <c r="BI124" s="80"/>
      <c r="BJ124" s="80"/>
      <c r="BK124" s="80"/>
      <c r="BL124" s="80"/>
      <c r="BM124" s="80"/>
      <c r="BN124" s="80"/>
      <c r="BO124" s="80"/>
      <c r="BP124" s="80"/>
      <c r="BQ124" s="80"/>
      <c r="BR124" s="80"/>
      <c r="BS124" s="80"/>
      <c r="BT124" s="80"/>
      <c r="BU124" s="80"/>
      <c r="BV124" s="80"/>
      <c r="BW124" s="80"/>
      <c r="BX124" s="80"/>
      <c r="BY124" s="80"/>
      <c r="BZ124" s="80"/>
      <c r="CA124" s="80"/>
      <c r="CB124" s="80"/>
      <c r="CC124" s="80"/>
      <c r="CD124" s="80"/>
      <c r="CE124" s="80"/>
      <c r="CF124" s="80"/>
      <c r="CG124" s="80"/>
      <c r="CH124" s="80"/>
      <c r="CI124" s="80"/>
      <c r="CJ124" s="80"/>
      <c r="CK124" s="80"/>
      <c r="CL124" s="80"/>
      <c r="CM124" s="80"/>
      <c r="CN124" s="80"/>
      <c r="CO124" s="80"/>
      <c r="CP124" s="80"/>
      <c r="CQ124" s="80"/>
      <c r="CR124" s="80"/>
      <c r="CS124" s="80"/>
      <c r="CT124" s="80"/>
      <c r="CU124" s="80"/>
      <c r="CV124" s="80"/>
      <c r="CW124" s="80"/>
      <c r="CX124" s="80"/>
      <c r="CY124" s="80"/>
      <c r="CZ124" s="80"/>
      <c r="DA124" s="80"/>
      <c r="DB124" s="80"/>
      <c r="DC124" s="80"/>
    </row>
    <row r="125" customFormat="false" ht="12.75" hidden="false" customHeight="false" outlineLevel="0" collapsed="false"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  <c r="AJ125" s="80"/>
      <c r="AK125" s="80"/>
      <c r="AL125" s="80"/>
      <c r="AM125" s="80"/>
      <c r="AN125" s="80"/>
      <c r="AO125" s="80"/>
      <c r="AP125" s="80"/>
      <c r="AQ125" s="80"/>
      <c r="AR125" s="80"/>
      <c r="AS125" s="80"/>
      <c r="AT125" s="80"/>
      <c r="AU125" s="80"/>
      <c r="AV125" s="80"/>
      <c r="AW125" s="80"/>
      <c r="AX125" s="80"/>
      <c r="AY125" s="80"/>
      <c r="AZ125" s="80"/>
      <c r="BA125" s="80"/>
      <c r="BB125" s="80"/>
      <c r="BC125" s="80"/>
      <c r="BD125" s="80"/>
      <c r="BE125" s="80"/>
      <c r="BF125" s="80"/>
      <c r="BG125" s="80"/>
      <c r="BH125" s="80"/>
      <c r="BI125" s="80"/>
      <c r="BJ125" s="80"/>
      <c r="BK125" s="80"/>
      <c r="BL125" s="80"/>
      <c r="BM125" s="80"/>
      <c r="BN125" s="80"/>
      <c r="BO125" s="80"/>
      <c r="BP125" s="80"/>
      <c r="BQ125" s="80"/>
      <c r="BR125" s="80"/>
      <c r="BS125" s="80"/>
      <c r="BT125" s="80"/>
      <c r="BU125" s="80"/>
      <c r="BV125" s="80"/>
      <c r="BW125" s="80"/>
      <c r="BX125" s="80"/>
      <c r="BY125" s="80"/>
      <c r="BZ125" s="80"/>
      <c r="CA125" s="80"/>
      <c r="CB125" s="80"/>
      <c r="CC125" s="80"/>
      <c r="CD125" s="80"/>
      <c r="CE125" s="80"/>
      <c r="CF125" s="80"/>
      <c r="CG125" s="80"/>
      <c r="CH125" s="80"/>
      <c r="CI125" s="80"/>
      <c r="CJ125" s="80"/>
      <c r="CK125" s="80"/>
      <c r="CL125" s="80"/>
      <c r="CM125" s="80"/>
      <c r="CN125" s="80"/>
      <c r="CO125" s="80"/>
      <c r="CP125" s="80"/>
      <c r="CQ125" s="80"/>
      <c r="CR125" s="80"/>
      <c r="CS125" s="80"/>
      <c r="CT125" s="80"/>
      <c r="CU125" s="80"/>
      <c r="CV125" s="80"/>
      <c r="CW125" s="80"/>
      <c r="CX125" s="80"/>
      <c r="CY125" s="80"/>
      <c r="CZ125" s="80"/>
      <c r="DA125" s="80"/>
      <c r="DB125" s="80"/>
      <c r="DC125" s="80"/>
    </row>
    <row r="126" customFormat="false" ht="12.75" hidden="false" customHeight="false" outlineLevel="0" collapsed="false"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  <c r="AJ126" s="80"/>
      <c r="AK126" s="80"/>
      <c r="AL126" s="80"/>
      <c r="AM126" s="80"/>
      <c r="AN126" s="80"/>
      <c r="AO126" s="80"/>
      <c r="AP126" s="80"/>
      <c r="AQ126" s="80"/>
      <c r="AR126" s="80"/>
      <c r="AS126" s="80"/>
      <c r="AT126" s="80"/>
      <c r="AU126" s="80"/>
      <c r="AV126" s="80"/>
      <c r="AW126" s="80"/>
      <c r="AX126" s="80"/>
      <c r="AY126" s="80"/>
      <c r="AZ126" s="80"/>
      <c r="BA126" s="80"/>
      <c r="BB126" s="80"/>
      <c r="BC126" s="80"/>
      <c r="BD126" s="80"/>
      <c r="BE126" s="80"/>
      <c r="BF126" s="80"/>
      <c r="BG126" s="80"/>
      <c r="BH126" s="80"/>
      <c r="BI126" s="80"/>
      <c r="BJ126" s="80"/>
      <c r="BK126" s="80"/>
      <c r="BL126" s="80"/>
      <c r="BM126" s="80"/>
      <c r="BN126" s="80"/>
      <c r="BO126" s="80"/>
      <c r="BP126" s="80"/>
      <c r="BQ126" s="80"/>
      <c r="BR126" s="80"/>
      <c r="BS126" s="80"/>
      <c r="BT126" s="80"/>
      <c r="BU126" s="80"/>
      <c r="BV126" s="80"/>
      <c r="BW126" s="80"/>
      <c r="BX126" s="80"/>
      <c r="BY126" s="80"/>
      <c r="BZ126" s="80"/>
      <c r="CA126" s="80"/>
      <c r="CB126" s="80"/>
      <c r="CC126" s="80"/>
      <c r="CD126" s="80"/>
      <c r="CE126" s="80"/>
      <c r="CF126" s="80"/>
      <c r="CG126" s="80"/>
      <c r="CH126" s="80"/>
      <c r="CI126" s="80"/>
      <c r="CJ126" s="80"/>
      <c r="CK126" s="80"/>
      <c r="CL126" s="80"/>
      <c r="CM126" s="80"/>
      <c r="CN126" s="80"/>
      <c r="CO126" s="80"/>
      <c r="CP126" s="80"/>
      <c r="CQ126" s="80"/>
      <c r="CR126" s="80"/>
      <c r="CS126" s="80"/>
      <c r="CT126" s="80"/>
      <c r="CU126" s="80"/>
      <c r="CV126" s="80"/>
      <c r="CW126" s="80"/>
      <c r="CX126" s="80"/>
      <c r="CY126" s="80"/>
      <c r="CZ126" s="80"/>
      <c r="DA126" s="80"/>
      <c r="DB126" s="80"/>
      <c r="DC126" s="80"/>
    </row>
    <row r="127" customFormat="false" ht="12.75" hidden="false" customHeight="false" outlineLevel="0" collapsed="false"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  <c r="AJ127" s="80"/>
      <c r="AK127" s="80"/>
      <c r="AL127" s="80"/>
      <c r="AM127" s="80"/>
      <c r="AN127" s="80"/>
      <c r="AO127" s="80"/>
      <c r="AP127" s="80"/>
      <c r="AQ127" s="80"/>
      <c r="AR127" s="80"/>
      <c r="AS127" s="80"/>
      <c r="AT127" s="80"/>
      <c r="AU127" s="80"/>
      <c r="AV127" s="80"/>
      <c r="AW127" s="80"/>
      <c r="AX127" s="80"/>
      <c r="AY127" s="80"/>
      <c r="AZ127" s="80"/>
      <c r="BA127" s="80"/>
      <c r="BB127" s="80"/>
      <c r="BC127" s="80"/>
      <c r="BD127" s="80"/>
      <c r="BE127" s="80"/>
      <c r="BF127" s="80"/>
      <c r="BG127" s="80"/>
      <c r="BH127" s="80"/>
      <c r="BI127" s="80"/>
      <c r="BJ127" s="80"/>
      <c r="BK127" s="80"/>
      <c r="BL127" s="80"/>
      <c r="BM127" s="80"/>
      <c r="BN127" s="80"/>
      <c r="BO127" s="80"/>
      <c r="BP127" s="80"/>
      <c r="BQ127" s="80"/>
      <c r="BR127" s="80"/>
      <c r="BS127" s="80"/>
      <c r="BT127" s="80"/>
      <c r="BU127" s="80"/>
      <c r="BV127" s="80"/>
      <c r="BW127" s="80"/>
      <c r="BX127" s="80"/>
      <c r="BY127" s="80"/>
      <c r="BZ127" s="80"/>
      <c r="CA127" s="80"/>
      <c r="CB127" s="80"/>
      <c r="CC127" s="80"/>
      <c r="CD127" s="80"/>
      <c r="CE127" s="80"/>
      <c r="CF127" s="80"/>
      <c r="CG127" s="80"/>
      <c r="CH127" s="80"/>
      <c r="CI127" s="80"/>
      <c r="CJ127" s="80"/>
      <c r="CK127" s="80"/>
      <c r="CL127" s="80"/>
      <c r="CM127" s="80"/>
      <c r="CN127" s="80"/>
      <c r="CO127" s="80"/>
      <c r="CP127" s="80"/>
      <c r="CQ127" s="80"/>
      <c r="CR127" s="80"/>
      <c r="CS127" s="80"/>
      <c r="CT127" s="80"/>
      <c r="CU127" s="80"/>
      <c r="CV127" s="80"/>
      <c r="CW127" s="80"/>
      <c r="CX127" s="80"/>
      <c r="CY127" s="80"/>
      <c r="CZ127" s="80"/>
      <c r="DA127" s="80"/>
      <c r="DB127" s="80"/>
      <c r="DC127" s="80"/>
    </row>
    <row r="128" customFormat="false" ht="12.75" hidden="false" customHeight="false" outlineLevel="0" collapsed="false"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  <c r="AJ128" s="80"/>
      <c r="AK128" s="80"/>
      <c r="AL128" s="80"/>
      <c r="AM128" s="80"/>
      <c r="AN128" s="80"/>
      <c r="AO128" s="80"/>
      <c r="AP128" s="80"/>
      <c r="AQ128" s="80"/>
      <c r="AR128" s="80"/>
      <c r="AS128" s="80"/>
      <c r="AT128" s="80"/>
      <c r="AU128" s="80"/>
      <c r="AV128" s="80"/>
      <c r="AW128" s="80"/>
      <c r="AX128" s="80"/>
      <c r="AY128" s="80"/>
      <c r="AZ128" s="80"/>
      <c r="BA128" s="80"/>
      <c r="BB128" s="80"/>
      <c r="BC128" s="80"/>
      <c r="BD128" s="80"/>
      <c r="BE128" s="80"/>
      <c r="BF128" s="80"/>
      <c r="BG128" s="80"/>
      <c r="BH128" s="80"/>
      <c r="BI128" s="80"/>
      <c r="BJ128" s="80"/>
      <c r="BK128" s="80"/>
      <c r="BL128" s="80"/>
      <c r="BM128" s="80"/>
      <c r="BN128" s="80"/>
      <c r="BO128" s="80"/>
      <c r="BP128" s="80"/>
      <c r="BQ128" s="80"/>
      <c r="BR128" s="80"/>
      <c r="BS128" s="80"/>
      <c r="BT128" s="80"/>
      <c r="BU128" s="80"/>
      <c r="BV128" s="80"/>
      <c r="BW128" s="80"/>
      <c r="BX128" s="80"/>
      <c r="BY128" s="80"/>
      <c r="BZ128" s="80"/>
      <c r="CA128" s="80"/>
      <c r="CB128" s="80"/>
      <c r="CC128" s="80"/>
      <c r="CD128" s="80"/>
      <c r="CE128" s="80"/>
      <c r="CF128" s="80"/>
      <c r="CG128" s="80"/>
      <c r="CH128" s="80"/>
      <c r="CI128" s="80"/>
      <c r="CJ128" s="80"/>
      <c r="CK128" s="80"/>
      <c r="CL128" s="80"/>
      <c r="CM128" s="80"/>
      <c r="CN128" s="80"/>
      <c r="CO128" s="80"/>
      <c r="CP128" s="80"/>
      <c r="CQ128" s="80"/>
      <c r="CR128" s="80"/>
      <c r="CS128" s="80"/>
      <c r="CT128" s="80"/>
      <c r="CU128" s="80"/>
      <c r="CV128" s="80"/>
      <c r="CW128" s="80"/>
      <c r="CX128" s="80"/>
      <c r="CY128" s="80"/>
      <c r="CZ128" s="80"/>
      <c r="DA128" s="80"/>
      <c r="DB128" s="80"/>
      <c r="DC128" s="80"/>
    </row>
    <row r="129" customFormat="false" ht="12.75" hidden="false" customHeight="false" outlineLevel="0" collapsed="false"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  <c r="AJ129" s="80"/>
      <c r="AK129" s="80"/>
      <c r="AL129" s="80"/>
      <c r="AM129" s="80"/>
      <c r="AN129" s="80"/>
      <c r="AO129" s="80"/>
      <c r="AP129" s="80"/>
      <c r="AQ129" s="80"/>
      <c r="AR129" s="80"/>
      <c r="AS129" s="80"/>
      <c r="AT129" s="80"/>
      <c r="AU129" s="80"/>
      <c r="AV129" s="80"/>
      <c r="AW129" s="80"/>
      <c r="AX129" s="80"/>
      <c r="AY129" s="80"/>
      <c r="AZ129" s="80"/>
      <c r="BA129" s="80"/>
      <c r="BB129" s="80"/>
      <c r="BC129" s="80"/>
      <c r="BD129" s="80"/>
      <c r="BE129" s="80"/>
      <c r="BF129" s="80"/>
      <c r="BG129" s="80"/>
      <c r="BH129" s="80"/>
      <c r="BI129" s="80"/>
      <c r="BJ129" s="80"/>
      <c r="BK129" s="80"/>
      <c r="BL129" s="80"/>
      <c r="BM129" s="80"/>
      <c r="BN129" s="80"/>
      <c r="BO129" s="80"/>
      <c r="BP129" s="80"/>
      <c r="BQ129" s="80"/>
      <c r="BR129" s="80"/>
      <c r="BS129" s="80"/>
      <c r="BT129" s="80"/>
      <c r="BU129" s="80"/>
      <c r="BV129" s="80"/>
      <c r="BW129" s="80"/>
      <c r="BX129" s="80"/>
      <c r="BY129" s="80"/>
      <c r="BZ129" s="80"/>
      <c r="CA129" s="80"/>
      <c r="CB129" s="80"/>
      <c r="CC129" s="80"/>
      <c r="CD129" s="80"/>
      <c r="CE129" s="80"/>
      <c r="CF129" s="80"/>
      <c r="CG129" s="80"/>
      <c r="CH129" s="80"/>
      <c r="CI129" s="80"/>
      <c r="CJ129" s="80"/>
      <c r="CK129" s="80"/>
      <c r="CL129" s="80"/>
      <c r="CM129" s="80"/>
      <c r="CN129" s="80"/>
      <c r="CO129" s="80"/>
      <c r="CP129" s="80"/>
      <c r="CQ129" s="80"/>
      <c r="CR129" s="80"/>
      <c r="CS129" s="80"/>
      <c r="CT129" s="80"/>
      <c r="CU129" s="80"/>
      <c r="CV129" s="80"/>
      <c r="CW129" s="80"/>
      <c r="CX129" s="80"/>
      <c r="CY129" s="80"/>
      <c r="CZ129" s="80"/>
      <c r="DA129" s="80"/>
      <c r="DB129" s="80"/>
      <c r="DC129" s="80"/>
    </row>
    <row r="130" customFormat="false" ht="12.75" hidden="false" customHeight="false" outlineLevel="0" collapsed="false"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  <c r="AJ130" s="80"/>
      <c r="AK130" s="80"/>
      <c r="AL130" s="80"/>
      <c r="AM130" s="80"/>
      <c r="AN130" s="80"/>
      <c r="AO130" s="80"/>
      <c r="AP130" s="80"/>
      <c r="AQ130" s="80"/>
      <c r="AR130" s="80"/>
      <c r="AS130" s="80"/>
      <c r="AT130" s="80"/>
      <c r="AU130" s="80"/>
      <c r="AV130" s="80"/>
      <c r="AW130" s="80"/>
      <c r="AX130" s="80"/>
      <c r="AY130" s="80"/>
      <c r="AZ130" s="80"/>
      <c r="BA130" s="80"/>
      <c r="BB130" s="80"/>
      <c r="BC130" s="80"/>
      <c r="BD130" s="80"/>
      <c r="BE130" s="80"/>
      <c r="BF130" s="80"/>
      <c r="BG130" s="80"/>
      <c r="BH130" s="80"/>
      <c r="BI130" s="80"/>
      <c r="BJ130" s="80"/>
      <c r="BK130" s="80"/>
      <c r="BL130" s="80"/>
      <c r="BM130" s="80"/>
      <c r="BN130" s="80"/>
      <c r="BO130" s="80"/>
      <c r="BP130" s="80"/>
      <c r="BQ130" s="80"/>
      <c r="BR130" s="80"/>
      <c r="BS130" s="80"/>
      <c r="BT130" s="80"/>
      <c r="BU130" s="80"/>
      <c r="BV130" s="80"/>
      <c r="BW130" s="80"/>
      <c r="BX130" s="80"/>
      <c r="BY130" s="80"/>
      <c r="BZ130" s="80"/>
      <c r="CA130" s="80"/>
      <c r="CB130" s="80"/>
      <c r="CC130" s="80"/>
      <c r="CD130" s="80"/>
      <c r="CE130" s="80"/>
      <c r="CF130" s="80"/>
      <c r="CG130" s="80"/>
      <c r="CH130" s="80"/>
      <c r="CI130" s="80"/>
      <c r="CJ130" s="80"/>
      <c r="CK130" s="80"/>
      <c r="CL130" s="80"/>
      <c r="CM130" s="80"/>
      <c r="CN130" s="80"/>
      <c r="CO130" s="80"/>
      <c r="CP130" s="80"/>
      <c r="CQ130" s="80"/>
      <c r="CR130" s="80"/>
      <c r="CS130" s="80"/>
      <c r="CT130" s="80"/>
      <c r="CU130" s="80"/>
      <c r="CV130" s="80"/>
      <c r="CW130" s="80"/>
      <c r="CX130" s="80"/>
      <c r="CY130" s="80"/>
      <c r="CZ130" s="80"/>
      <c r="DA130" s="80"/>
      <c r="DB130" s="80"/>
      <c r="DC130" s="80"/>
    </row>
    <row r="131" customFormat="false" ht="12.75" hidden="false" customHeight="false" outlineLevel="0" collapsed="false"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  <c r="AJ131" s="80"/>
      <c r="AK131" s="80"/>
      <c r="AL131" s="80"/>
      <c r="AM131" s="80"/>
      <c r="AN131" s="80"/>
      <c r="AO131" s="80"/>
      <c r="AP131" s="80"/>
      <c r="AQ131" s="80"/>
      <c r="AR131" s="80"/>
      <c r="AS131" s="80"/>
      <c r="AT131" s="80"/>
      <c r="AU131" s="80"/>
      <c r="AV131" s="80"/>
      <c r="AW131" s="80"/>
      <c r="AX131" s="80"/>
      <c r="AY131" s="80"/>
      <c r="AZ131" s="80"/>
      <c r="BA131" s="80"/>
      <c r="BB131" s="80"/>
      <c r="BC131" s="80"/>
      <c r="BD131" s="80"/>
      <c r="BE131" s="80"/>
      <c r="BF131" s="80"/>
      <c r="BG131" s="80"/>
      <c r="BH131" s="80"/>
      <c r="BI131" s="80"/>
      <c r="BJ131" s="80"/>
      <c r="BK131" s="80"/>
      <c r="BL131" s="80"/>
      <c r="BM131" s="80"/>
      <c r="BN131" s="80"/>
      <c r="BO131" s="80"/>
      <c r="BP131" s="80"/>
      <c r="BQ131" s="80"/>
      <c r="BR131" s="80"/>
      <c r="BS131" s="80"/>
      <c r="BT131" s="80"/>
      <c r="BU131" s="80"/>
      <c r="BV131" s="80"/>
      <c r="BW131" s="80"/>
      <c r="BX131" s="80"/>
      <c r="BY131" s="80"/>
      <c r="BZ131" s="80"/>
      <c r="CA131" s="80"/>
      <c r="CB131" s="80"/>
      <c r="CC131" s="80"/>
      <c r="CD131" s="80"/>
      <c r="CE131" s="80"/>
      <c r="CF131" s="80"/>
      <c r="CG131" s="80"/>
      <c r="CH131" s="80"/>
      <c r="CI131" s="80"/>
      <c r="CJ131" s="80"/>
      <c r="CK131" s="80"/>
      <c r="CL131" s="80"/>
      <c r="CM131" s="80"/>
      <c r="CN131" s="80"/>
      <c r="CO131" s="80"/>
      <c r="CP131" s="80"/>
      <c r="CQ131" s="80"/>
      <c r="CR131" s="80"/>
      <c r="CS131" s="80"/>
      <c r="CT131" s="80"/>
      <c r="CU131" s="80"/>
      <c r="CV131" s="80"/>
      <c r="CW131" s="80"/>
      <c r="CX131" s="80"/>
      <c r="CY131" s="80"/>
      <c r="CZ131" s="80"/>
      <c r="DA131" s="80"/>
      <c r="DB131" s="80"/>
      <c r="DC131" s="80"/>
    </row>
    <row r="132" customFormat="false" ht="12.75" hidden="false" customHeight="false" outlineLevel="0" collapsed="false"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  <c r="AJ132" s="80"/>
      <c r="AK132" s="80"/>
      <c r="AL132" s="80"/>
      <c r="AM132" s="80"/>
      <c r="AN132" s="80"/>
      <c r="AO132" s="80"/>
      <c r="AP132" s="80"/>
      <c r="AQ132" s="80"/>
      <c r="AR132" s="80"/>
      <c r="AS132" s="80"/>
      <c r="AT132" s="80"/>
      <c r="AU132" s="80"/>
      <c r="AV132" s="80"/>
      <c r="AW132" s="80"/>
      <c r="AX132" s="80"/>
      <c r="AY132" s="80"/>
      <c r="AZ132" s="80"/>
      <c r="BA132" s="80"/>
      <c r="BB132" s="80"/>
      <c r="BC132" s="80"/>
      <c r="BD132" s="80"/>
      <c r="BE132" s="80"/>
      <c r="BF132" s="80"/>
      <c r="BG132" s="80"/>
      <c r="BH132" s="80"/>
      <c r="BI132" s="80"/>
      <c r="BJ132" s="80"/>
      <c r="BK132" s="80"/>
      <c r="BL132" s="80"/>
      <c r="BM132" s="80"/>
      <c r="BN132" s="80"/>
      <c r="BO132" s="80"/>
      <c r="BP132" s="80"/>
      <c r="BQ132" s="80"/>
      <c r="BR132" s="80"/>
      <c r="BS132" s="80"/>
      <c r="BT132" s="80"/>
      <c r="BU132" s="80"/>
      <c r="BV132" s="80"/>
      <c r="BW132" s="80"/>
      <c r="BX132" s="80"/>
      <c r="BY132" s="80"/>
      <c r="BZ132" s="80"/>
      <c r="CA132" s="80"/>
      <c r="CB132" s="80"/>
      <c r="CC132" s="80"/>
      <c r="CD132" s="80"/>
      <c r="CE132" s="80"/>
      <c r="CF132" s="80"/>
      <c r="CG132" s="80"/>
      <c r="CH132" s="80"/>
      <c r="CI132" s="80"/>
      <c r="CJ132" s="80"/>
      <c r="CK132" s="80"/>
      <c r="CL132" s="80"/>
      <c r="CM132" s="80"/>
      <c r="CN132" s="80"/>
      <c r="CO132" s="80"/>
      <c r="CP132" s="80"/>
      <c r="CQ132" s="80"/>
      <c r="CR132" s="80"/>
      <c r="CS132" s="80"/>
      <c r="CT132" s="80"/>
      <c r="CU132" s="80"/>
      <c r="CV132" s="80"/>
      <c r="CW132" s="80"/>
      <c r="CX132" s="80"/>
      <c r="CY132" s="80"/>
      <c r="CZ132" s="80"/>
      <c r="DA132" s="80"/>
      <c r="DB132" s="80"/>
      <c r="DC132" s="80"/>
    </row>
    <row r="133" customFormat="false" ht="12.75" hidden="false" customHeight="false" outlineLevel="0" collapsed="false"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  <c r="AJ133" s="80"/>
      <c r="AK133" s="80"/>
      <c r="AL133" s="80"/>
      <c r="AM133" s="80"/>
      <c r="AN133" s="80"/>
      <c r="AO133" s="80"/>
      <c r="AP133" s="80"/>
      <c r="AQ133" s="80"/>
      <c r="AR133" s="80"/>
      <c r="AS133" s="80"/>
      <c r="AT133" s="80"/>
      <c r="AU133" s="80"/>
      <c r="AV133" s="80"/>
      <c r="AW133" s="80"/>
      <c r="AX133" s="80"/>
      <c r="AY133" s="80"/>
      <c r="AZ133" s="80"/>
      <c r="BA133" s="80"/>
      <c r="BB133" s="80"/>
      <c r="BC133" s="80"/>
      <c r="BD133" s="80"/>
      <c r="BE133" s="80"/>
      <c r="BF133" s="80"/>
      <c r="BG133" s="80"/>
      <c r="BH133" s="80"/>
      <c r="BI133" s="80"/>
      <c r="BJ133" s="80"/>
      <c r="BK133" s="80"/>
      <c r="BL133" s="80"/>
      <c r="BM133" s="80"/>
      <c r="BN133" s="80"/>
      <c r="BO133" s="80"/>
      <c r="BP133" s="80"/>
      <c r="BQ133" s="80"/>
      <c r="BR133" s="80"/>
      <c r="BS133" s="80"/>
      <c r="BT133" s="80"/>
      <c r="BU133" s="80"/>
      <c r="BV133" s="80"/>
      <c r="BW133" s="80"/>
      <c r="BX133" s="80"/>
      <c r="BY133" s="80"/>
      <c r="BZ133" s="80"/>
      <c r="CA133" s="80"/>
      <c r="CB133" s="80"/>
      <c r="CC133" s="80"/>
      <c r="CD133" s="80"/>
      <c r="CE133" s="80"/>
      <c r="CF133" s="80"/>
      <c r="CG133" s="80"/>
      <c r="CH133" s="80"/>
      <c r="CI133" s="80"/>
      <c r="CJ133" s="80"/>
      <c r="CK133" s="80"/>
      <c r="CL133" s="80"/>
      <c r="CM133" s="80"/>
      <c r="CN133" s="80"/>
      <c r="CO133" s="80"/>
      <c r="CP133" s="80"/>
      <c r="CQ133" s="80"/>
      <c r="CR133" s="80"/>
      <c r="CS133" s="80"/>
      <c r="CT133" s="80"/>
      <c r="CU133" s="80"/>
      <c r="CV133" s="80"/>
      <c r="CW133" s="80"/>
      <c r="CX133" s="80"/>
      <c r="CY133" s="80"/>
      <c r="CZ133" s="80"/>
      <c r="DA133" s="80"/>
      <c r="DB133" s="80"/>
      <c r="DC133" s="80"/>
    </row>
    <row r="134" customFormat="false" ht="12.75" hidden="false" customHeight="false" outlineLevel="0" collapsed="false"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  <c r="AJ134" s="80"/>
      <c r="AK134" s="80"/>
      <c r="AL134" s="80"/>
      <c r="AM134" s="80"/>
      <c r="AN134" s="80"/>
      <c r="AO134" s="80"/>
      <c r="AP134" s="80"/>
      <c r="AQ134" s="80"/>
      <c r="AR134" s="80"/>
      <c r="AS134" s="80"/>
      <c r="AT134" s="80"/>
      <c r="AU134" s="80"/>
      <c r="AV134" s="80"/>
      <c r="AW134" s="80"/>
      <c r="AX134" s="80"/>
      <c r="AY134" s="80"/>
      <c r="AZ134" s="80"/>
      <c r="BA134" s="80"/>
      <c r="BB134" s="80"/>
      <c r="BC134" s="80"/>
      <c r="BD134" s="80"/>
      <c r="BE134" s="80"/>
      <c r="BF134" s="80"/>
      <c r="BG134" s="80"/>
      <c r="BH134" s="80"/>
      <c r="BI134" s="80"/>
      <c r="BJ134" s="80"/>
      <c r="BK134" s="80"/>
      <c r="BL134" s="80"/>
      <c r="BM134" s="80"/>
      <c r="BN134" s="80"/>
      <c r="BO134" s="80"/>
      <c r="BP134" s="80"/>
      <c r="BQ134" s="80"/>
      <c r="BR134" s="80"/>
      <c r="BS134" s="80"/>
      <c r="BT134" s="80"/>
      <c r="BU134" s="80"/>
      <c r="BV134" s="80"/>
      <c r="BW134" s="80"/>
      <c r="BX134" s="80"/>
      <c r="BY134" s="80"/>
      <c r="BZ134" s="80"/>
      <c r="CA134" s="80"/>
      <c r="CB134" s="80"/>
      <c r="CC134" s="80"/>
      <c r="CD134" s="80"/>
      <c r="CE134" s="80"/>
      <c r="CF134" s="80"/>
      <c r="CG134" s="80"/>
      <c r="CH134" s="80"/>
      <c r="CI134" s="80"/>
      <c r="CJ134" s="80"/>
      <c r="CK134" s="80"/>
      <c r="CL134" s="80"/>
      <c r="CM134" s="80"/>
      <c r="CN134" s="80"/>
      <c r="CO134" s="80"/>
      <c r="CP134" s="80"/>
      <c r="CQ134" s="80"/>
      <c r="CR134" s="80"/>
      <c r="CS134" s="80"/>
      <c r="CT134" s="80"/>
      <c r="CU134" s="80"/>
      <c r="CV134" s="80"/>
      <c r="CW134" s="80"/>
      <c r="CX134" s="80"/>
      <c r="CY134" s="80"/>
      <c r="CZ134" s="80"/>
      <c r="DA134" s="80"/>
      <c r="DB134" s="80"/>
      <c r="DC134" s="80"/>
    </row>
    <row r="135" customFormat="false" ht="12.75" hidden="false" customHeight="false" outlineLevel="0" collapsed="false"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  <c r="AJ135" s="80"/>
      <c r="AK135" s="80"/>
      <c r="AL135" s="80"/>
      <c r="AM135" s="80"/>
      <c r="AN135" s="80"/>
      <c r="AO135" s="80"/>
      <c r="AP135" s="80"/>
      <c r="AQ135" s="80"/>
      <c r="AR135" s="80"/>
      <c r="AS135" s="80"/>
      <c r="AT135" s="80"/>
      <c r="AU135" s="80"/>
      <c r="AV135" s="80"/>
      <c r="AW135" s="80"/>
      <c r="AX135" s="80"/>
      <c r="AY135" s="80"/>
      <c r="AZ135" s="80"/>
      <c r="BA135" s="80"/>
      <c r="BB135" s="80"/>
      <c r="BC135" s="80"/>
      <c r="BD135" s="80"/>
      <c r="BE135" s="80"/>
      <c r="BF135" s="80"/>
      <c r="BG135" s="80"/>
      <c r="BH135" s="80"/>
      <c r="BI135" s="80"/>
      <c r="BJ135" s="80"/>
      <c r="BK135" s="80"/>
      <c r="BL135" s="80"/>
      <c r="BM135" s="80"/>
      <c r="BN135" s="80"/>
      <c r="BO135" s="80"/>
      <c r="BP135" s="80"/>
      <c r="BQ135" s="80"/>
      <c r="BR135" s="80"/>
      <c r="BS135" s="80"/>
      <c r="BT135" s="80"/>
      <c r="BU135" s="80"/>
      <c r="BV135" s="80"/>
      <c r="BW135" s="80"/>
      <c r="BX135" s="80"/>
      <c r="BY135" s="80"/>
      <c r="BZ135" s="80"/>
      <c r="CA135" s="80"/>
      <c r="CB135" s="80"/>
      <c r="CC135" s="80"/>
      <c r="CD135" s="80"/>
      <c r="CE135" s="80"/>
      <c r="CF135" s="80"/>
      <c r="CG135" s="80"/>
      <c r="CH135" s="80"/>
      <c r="CI135" s="80"/>
      <c r="CJ135" s="80"/>
      <c r="CK135" s="80"/>
      <c r="CL135" s="80"/>
      <c r="CM135" s="80"/>
      <c r="CN135" s="80"/>
      <c r="CO135" s="80"/>
      <c r="CP135" s="80"/>
      <c r="CQ135" s="80"/>
      <c r="CR135" s="80"/>
      <c r="CS135" s="80"/>
      <c r="CT135" s="80"/>
      <c r="CU135" s="80"/>
      <c r="CV135" s="80"/>
      <c r="CW135" s="80"/>
      <c r="CX135" s="80"/>
      <c r="CY135" s="80"/>
      <c r="CZ135" s="80"/>
      <c r="DA135" s="80"/>
      <c r="DB135" s="80"/>
      <c r="DC135" s="80"/>
    </row>
    <row r="136" customFormat="false" ht="12.75" hidden="false" customHeight="false" outlineLevel="0" collapsed="false"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80"/>
      <c r="AM136" s="80"/>
      <c r="AN136" s="80"/>
      <c r="AO136" s="80"/>
      <c r="AP136" s="80"/>
      <c r="AQ136" s="80"/>
      <c r="AR136" s="80"/>
      <c r="AS136" s="80"/>
      <c r="AT136" s="80"/>
      <c r="AU136" s="80"/>
      <c r="AV136" s="80"/>
      <c r="AW136" s="80"/>
      <c r="AX136" s="80"/>
      <c r="AY136" s="80"/>
      <c r="AZ136" s="80"/>
      <c r="BA136" s="80"/>
      <c r="BB136" s="80"/>
      <c r="BC136" s="80"/>
      <c r="BD136" s="80"/>
      <c r="BE136" s="80"/>
      <c r="BF136" s="80"/>
      <c r="BG136" s="80"/>
      <c r="BH136" s="80"/>
      <c r="BI136" s="80"/>
      <c r="BJ136" s="80"/>
      <c r="BK136" s="80"/>
      <c r="BL136" s="80"/>
      <c r="BM136" s="80"/>
      <c r="BN136" s="80"/>
      <c r="BO136" s="80"/>
      <c r="BP136" s="80"/>
      <c r="BQ136" s="80"/>
      <c r="BR136" s="80"/>
      <c r="BS136" s="80"/>
      <c r="BT136" s="80"/>
      <c r="BU136" s="80"/>
      <c r="BV136" s="80"/>
      <c r="BW136" s="80"/>
      <c r="BX136" s="80"/>
      <c r="BY136" s="80"/>
      <c r="BZ136" s="80"/>
      <c r="CA136" s="80"/>
      <c r="CB136" s="80"/>
      <c r="CC136" s="80"/>
      <c r="CD136" s="80"/>
      <c r="CE136" s="80"/>
      <c r="CF136" s="80"/>
      <c r="CG136" s="80"/>
      <c r="CH136" s="80"/>
      <c r="CI136" s="80"/>
      <c r="CJ136" s="80"/>
      <c r="CK136" s="80"/>
      <c r="CL136" s="80"/>
      <c r="CM136" s="80"/>
      <c r="CN136" s="80"/>
      <c r="CO136" s="80"/>
      <c r="CP136" s="80"/>
      <c r="CQ136" s="80"/>
      <c r="CR136" s="80"/>
      <c r="CS136" s="80"/>
      <c r="CT136" s="80"/>
      <c r="CU136" s="80"/>
      <c r="CV136" s="80"/>
      <c r="CW136" s="80"/>
      <c r="CX136" s="80"/>
      <c r="CY136" s="80"/>
      <c r="CZ136" s="80"/>
      <c r="DA136" s="80"/>
      <c r="DB136" s="80"/>
      <c r="DC136" s="80"/>
    </row>
    <row r="137" customFormat="false" ht="12.75" hidden="false" customHeight="false" outlineLevel="0" collapsed="false"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80"/>
      <c r="AK137" s="80"/>
      <c r="AL137" s="80"/>
      <c r="AM137" s="80"/>
      <c r="AN137" s="80"/>
      <c r="AO137" s="80"/>
      <c r="AP137" s="80"/>
      <c r="AQ137" s="80"/>
      <c r="AR137" s="80"/>
      <c r="AS137" s="80"/>
      <c r="AT137" s="80"/>
      <c r="AU137" s="80"/>
      <c r="AV137" s="80"/>
      <c r="AW137" s="80"/>
      <c r="AX137" s="80"/>
      <c r="AY137" s="80"/>
      <c r="AZ137" s="80"/>
      <c r="BA137" s="80"/>
      <c r="BB137" s="80"/>
      <c r="BC137" s="80"/>
      <c r="BD137" s="80"/>
      <c r="BE137" s="80"/>
      <c r="BF137" s="80"/>
      <c r="BG137" s="80"/>
      <c r="BH137" s="80"/>
      <c r="BI137" s="80"/>
      <c r="BJ137" s="80"/>
      <c r="BK137" s="80"/>
      <c r="BL137" s="80"/>
      <c r="BM137" s="80"/>
      <c r="BN137" s="80"/>
      <c r="BO137" s="80"/>
      <c r="BP137" s="80"/>
      <c r="BQ137" s="80"/>
      <c r="BR137" s="80"/>
      <c r="BS137" s="80"/>
      <c r="BT137" s="80"/>
      <c r="BU137" s="80"/>
      <c r="BV137" s="80"/>
      <c r="BW137" s="80"/>
      <c r="BX137" s="80"/>
      <c r="BY137" s="80"/>
      <c r="BZ137" s="80"/>
      <c r="CA137" s="80"/>
      <c r="CB137" s="80"/>
      <c r="CC137" s="80"/>
      <c r="CD137" s="80"/>
      <c r="CE137" s="80"/>
      <c r="CF137" s="80"/>
      <c r="CG137" s="80"/>
      <c r="CH137" s="80"/>
      <c r="CI137" s="80"/>
      <c r="CJ137" s="80"/>
      <c r="CK137" s="80"/>
      <c r="CL137" s="80"/>
      <c r="CM137" s="80"/>
      <c r="CN137" s="80"/>
      <c r="CO137" s="80"/>
      <c r="CP137" s="80"/>
      <c r="CQ137" s="80"/>
      <c r="CR137" s="80"/>
      <c r="CS137" s="80"/>
      <c r="CT137" s="80"/>
      <c r="CU137" s="80"/>
      <c r="CV137" s="80"/>
      <c r="CW137" s="80"/>
      <c r="CX137" s="80"/>
      <c r="CY137" s="80"/>
      <c r="CZ137" s="80"/>
      <c r="DA137" s="80"/>
      <c r="DB137" s="80"/>
      <c r="DC137" s="80"/>
    </row>
    <row r="138" customFormat="false" ht="12.75" hidden="false" customHeight="false" outlineLevel="0" collapsed="false"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80"/>
      <c r="AK138" s="80"/>
      <c r="AL138" s="80"/>
      <c r="AM138" s="80"/>
      <c r="AN138" s="80"/>
      <c r="AO138" s="80"/>
      <c r="AP138" s="80"/>
      <c r="AQ138" s="80"/>
      <c r="AR138" s="80"/>
      <c r="AS138" s="80"/>
      <c r="AT138" s="80"/>
      <c r="AU138" s="80"/>
      <c r="AV138" s="80"/>
      <c r="AW138" s="80"/>
      <c r="AX138" s="80"/>
      <c r="AY138" s="80"/>
      <c r="AZ138" s="80"/>
      <c r="BA138" s="80"/>
      <c r="BB138" s="80"/>
      <c r="BC138" s="80"/>
      <c r="BD138" s="80"/>
      <c r="BE138" s="80"/>
      <c r="BF138" s="80"/>
      <c r="BG138" s="80"/>
      <c r="BH138" s="80"/>
      <c r="BI138" s="80"/>
      <c r="BJ138" s="80"/>
      <c r="BK138" s="80"/>
      <c r="BL138" s="80"/>
      <c r="BM138" s="80"/>
      <c r="BN138" s="80"/>
      <c r="BO138" s="80"/>
      <c r="BP138" s="80"/>
      <c r="BQ138" s="80"/>
      <c r="BR138" s="80"/>
      <c r="BS138" s="80"/>
      <c r="BT138" s="80"/>
      <c r="BU138" s="80"/>
      <c r="BV138" s="80"/>
      <c r="BW138" s="80"/>
      <c r="BX138" s="80"/>
      <c r="BY138" s="80"/>
      <c r="BZ138" s="80"/>
      <c r="CA138" s="80"/>
      <c r="CB138" s="80"/>
      <c r="CC138" s="80"/>
      <c r="CD138" s="80"/>
      <c r="CE138" s="80"/>
      <c r="CF138" s="80"/>
      <c r="CG138" s="80"/>
      <c r="CH138" s="80"/>
      <c r="CI138" s="80"/>
      <c r="CJ138" s="80"/>
      <c r="CK138" s="80"/>
      <c r="CL138" s="80"/>
      <c r="CM138" s="80"/>
      <c r="CN138" s="80"/>
      <c r="CO138" s="80"/>
      <c r="CP138" s="80"/>
      <c r="CQ138" s="80"/>
      <c r="CR138" s="80"/>
      <c r="CS138" s="80"/>
      <c r="CT138" s="80"/>
      <c r="CU138" s="80"/>
      <c r="CV138" s="80"/>
      <c r="CW138" s="80"/>
      <c r="CX138" s="80"/>
      <c r="CY138" s="80"/>
      <c r="CZ138" s="80"/>
      <c r="DA138" s="80"/>
      <c r="DB138" s="80"/>
      <c r="DC138" s="80"/>
    </row>
    <row r="139" customFormat="false" ht="12.75" hidden="false" customHeight="false" outlineLevel="0" collapsed="false"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80"/>
      <c r="AK139" s="80"/>
      <c r="AL139" s="80"/>
      <c r="AM139" s="80"/>
      <c r="AN139" s="80"/>
      <c r="AO139" s="80"/>
      <c r="AP139" s="80"/>
      <c r="AQ139" s="80"/>
      <c r="AR139" s="80"/>
      <c r="AS139" s="80"/>
      <c r="AT139" s="80"/>
      <c r="AU139" s="80"/>
      <c r="AV139" s="80"/>
      <c r="AW139" s="80"/>
      <c r="AX139" s="80"/>
      <c r="AY139" s="80"/>
      <c r="AZ139" s="80"/>
      <c r="BA139" s="80"/>
      <c r="BB139" s="80"/>
      <c r="BC139" s="80"/>
      <c r="BD139" s="80"/>
      <c r="BE139" s="80"/>
      <c r="BF139" s="80"/>
      <c r="BG139" s="80"/>
      <c r="BH139" s="80"/>
      <c r="BI139" s="80"/>
      <c r="BJ139" s="80"/>
      <c r="BK139" s="80"/>
      <c r="BL139" s="80"/>
      <c r="BM139" s="80"/>
      <c r="BN139" s="80"/>
      <c r="BO139" s="80"/>
      <c r="BP139" s="80"/>
      <c r="BQ139" s="80"/>
      <c r="BR139" s="80"/>
      <c r="BS139" s="80"/>
      <c r="BT139" s="80"/>
      <c r="BU139" s="80"/>
      <c r="BV139" s="80"/>
      <c r="BW139" s="80"/>
      <c r="BX139" s="80"/>
      <c r="BY139" s="80"/>
      <c r="BZ139" s="80"/>
      <c r="CA139" s="80"/>
      <c r="CB139" s="80"/>
      <c r="CC139" s="80"/>
      <c r="CD139" s="80"/>
      <c r="CE139" s="80"/>
      <c r="CF139" s="80"/>
      <c r="CG139" s="80"/>
      <c r="CH139" s="80"/>
      <c r="CI139" s="80"/>
      <c r="CJ139" s="80"/>
      <c r="CK139" s="80"/>
      <c r="CL139" s="80"/>
      <c r="CM139" s="80"/>
      <c r="CN139" s="80"/>
      <c r="CO139" s="80"/>
      <c r="CP139" s="80"/>
      <c r="CQ139" s="80"/>
      <c r="CR139" s="80"/>
      <c r="CS139" s="80"/>
      <c r="CT139" s="80"/>
      <c r="CU139" s="80"/>
      <c r="CV139" s="80"/>
      <c r="CW139" s="80"/>
      <c r="CX139" s="80"/>
      <c r="CY139" s="80"/>
      <c r="CZ139" s="80"/>
      <c r="DA139" s="80"/>
      <c r="DB139" s="80"/>
      <c r="DC139" s="80"/>
    </row>
    <row r="140" customFormat="false" ht="12.75" hidden="false" customHeight="false" outlineLevel="0" collapsed="false"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0"/>
      <c r="AK140" s="80"/>
      <c r="AL140" s="80"/>
      <c r="AM140" s="80"/>
      <c r="AN140" s="80"/>
      <c r="AO140" s="80"/>
      <c r="AP140" s="80"/>
      <c r="AQ140" s="80"/>
      <c r="AR140" s="80"/>
      <c r="AS140" s="80"/>
      <c r="AT140" s="80"/>
      <c r="AU140" s="80"/>
      <c r="AV140" s="80"/>
      <c r="AW140" s="80"/>
      <c r="AX140" s="80"/>
      <c r="AY140" s="80"/>
      <c r="AZ140" s="80"/>
      <c r="BA140" s="80"/>
      <c r="BB140" s="80"/>
      <c r="BC140" s="80"/>
      <c r="BD140" s="80"/>
      <c r="BE140" s="80"/>
      <c r="BF140" s="80"/>
      <c r="BG140" s="80"/>
      <c r="BH140" s="80"/>
      <c r="BI140" s="80"/>
      <c r="BJ140" s="80"/>
      <c r="BK140" s="80"/>
      <c r="BL140" s="80"/>
      <c r="BM140" s="80"/>
      <c r="BN140" s="80"/>
      <c r="BO140" s="80"/>
      <c r="BP140" s="80"/>
      <c r="BQ140" s="80"/>
      <c r="BR140" s="80"/>
      <c r="BS140" s="80"/>
      <c r="BT140" s="80"/>
      <c r="BU140" s="80"/>
      <c r="BV140" s="80"/>
      <c r="BW140" s="80"/>
      <c r="BX140" s="80"/>
      <c r="BY140" s="80"/>
      <c r="BZ140" s="80"/>
      <c r="CA140" s="80"/>
      <c r="CB140" s="80"/>
      <c r="CC140" s="80"/>
      <c r="CD140" s="80"/>
      <c r="CE140" s="80"/>
      <c r="CF140" s="80"/>
      <c r="CG140" s="80"/>
      <c r="CH140" s="80"/>
      <c r="CI140" s="80"/>
      <c r="CJ140" s="80"/>
      <c r="CK140" s="80"/>
      <c r="CL140" s="80"/>
      <c r="CM140" s="80"/>
      <c r="CN140" s="80"/>
      <c r="CO140" s="80"/>
      <c r="CP140" s="80"/>
      <c r="CQ140" s="80"/>
      <c r="CR140" s="80"/>
      <c r="CS140" s="80"/>
      <c r="CT140" s="80"/>
      <c r="CU140" s="80"/>
      <c r="CV140" s="80"/>
      <c r="CW140" s="80"/>
      <c r="CX140" s="80"/>
      <c r="CY140" s="80"/>
      <c r="CZ140" s="80"/>
      <c r="DA140" s="80"/>
      <c r="DB140" s="80"/>
      <c r="DC140" s="80"/>
    </row>
    <row r="141" customFormat="false" ht="12.75" hidden="false" customHeight="false" outlineLevel="0" collapsed="false"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  <c r="AJ141" s="80"/>
      <c r="AK141" s="80"/>
      <c r="AL141" s="80"/>
      <c r="AM141" s="80"/>
      <c r="AN141" s="80"/>
      <c r="AO141" s="80"/>
      <c r="AP141" s="80"/>
      <c r="AQ141" s="80"/>
      <c r="AR141" s="80"/>
      <c r="AS141" s="80"/>
      <c r="AT141" s="80"/>
      <c r="AU141" s="80"/>
      <c r="AV141" s="80"/>
      <c r="AW141" s="80"/>
      <c r="AX141" s="80"/>
      <c r="AY141" s="80"/>
      <c r="AZ141" s="80"/>
      <c r="BA141" s="80"/>
      <c r="BB141" s="80"/>
      <c r="BC141" s="80"/>
      <c r="BD141" s="80"/>
      <c r="BE141" s="80"/>
      <c r="BF141" s="80"/>
      <c r="BG141" s="80"/>
      <c r="BH141" s="80"/>
      <c r="BI141" s="80"/>
      <c r="BJ141" s="80"/>
      <c r="BK141" s="80"/>
      <c r="BL141" s="80"/>
      <c r="BM141" s="80"/>
      <c r="BN141" s="80"/>
      <c r="BO141" s="80"/>
      <c r="BP141" s="80"/>
      <c r="BQ141" s="80"/>
      <c r="BR141" s="80"/>
      <c r="BS141" s="80"/>
      <c r="BT141" s="80"/>
      <c r="BU141" s="80"/>
      <c r="BV141" s="80"/>
      <c r="BW141" s="80"/>
      <c r="BX141" s="80"/>
      <c r="BY141" s="80"/>
      <c r="BZ141" s="80"/>
      <c r="CA141" s="80"/>
      <c r="CB141" s="80"/>
      <c r="CC141" s="80"/>
      <c r="CD141" s="80"/>
      <c r="CE141" s="80"/>
      <c r="CF141" s="80"/>
      <c r="CG141" s="80"/>
      <c r="CH141" s="80"/>
      <c r="CI141" s="80"/>
      <c r="CJ141" s="80"/>
      <c r="CK141" s="80"/>
      <c r="CL141" s="80"/>
      <c r="CM141" s="80"/>
      <c r="CN141" s="80"/>
      <c r="CO141" s="80"/>
      <c r="CP141" s="80"/>
      <c r="CQ141" s="80"/>
      <c r="CR141" s="80"/>
      <c r="CS141" s="80"/>
      <c r="CT141" s="80"/>
      <c r="CU141" s="80"/>
      <c r="CV141" s="80"/>
      <c r="CW141" s="80"/>
      <c r="CX141" s="80"/>
      <c r="CY141" s="80"/>
      <c r="CZ141" s="80"/>
      <c r="DA141" s="80"/>
      <c r="DB141" s="80"/>
      <c r="DC141" s="80"/>
    </row>
    <row r="142" customFormat="false" ht="12.75" hidden="false" customHeight="false" outlineLevel="0" collapsed="false"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  <c r="AJ142" s="80"/>
      <c r="AK142" s="80"/>
      <c r="AL142" s="80"/>
      <c r="AM142" s="80"/>
      <c r="AN142" s="80"/>
      <c r="AO142" s="80"/>
      <c r="AP142" s="80"/>
      <c r="AQ142" s="80"/>
      <c r="AR142" s="80"/>
      <c r="AS142" s="80"/>
      <c r="AT142" s="80"/>
      <c r="AU142" s="80"/>
      <c r="AV142" s="80"/>
      <c r="AW142" s="80"/>
      <c r="AX142" s="80"/>
      <c r="AY142" s="80"/>
      <c r="AZ142" s="80"/>
      <c r="BA142" s="80"/>
      <c r="BB142" s="80"/>
      <c r="BC142" s="80"/>
      <c r="BD142" s="80"/>
      <c r="BE142" s="80"/>
      <c r="BF142" s="80"/>
      <c r="BG142" s="80"/>
      <c r="BH142" s="80"/>
      <c r="BI142" s="80"/>
      <c r="BJ142" s="80"/>
      <c r="BK142" s="80"/>
      <c r="BL142" s="80"/>
      <c r="BM142" s="80"/>
      <c r="BN142" s="80"/>
      <c r="BO142" s="80"/>
      <c r="BP142" s="80"/>
      <c r="BQ142" s="80"/>
      <c r="BR142" s="80"/>
      <c r="BS142" s="80"/>
      <c r="BT142" s="80"/>
      <c r="BU142" s="80"/>
      <c r="BV142" s="80"/>
      <c r="BW142" s="80"/>
      <c r="BX142" s="80"/>
      <c r="BY142" s="80"/>
      <c r="BZ142" s="80"/>
      <c r="CA142" s="80"/>
      <c r="CB142" s="80"/>
      <c r="CC142" s="80"/>
      <c r="CD142" s="80"/>
      <c r="CE142" s="80"/>
      <c r="CF142" s="80"/>
      <c r="CG142" s="80"/>
      <c r="CH142" s="80"/>
      <c r="CI142" s="80"/>
      <c r="CJ142" s="80"/>
      <c r="CK142" s="80"/>
      <c r="CL142" s="80"/>
      <c r="CM142" s="80"/>
      <c r="CN142" s="80"/>
      <c r="CO142" s="80"/>
      <c r="CP142" s="80"/>
      <c r="CQ142" s="80"/>
      <c r="CR142" s="80"/>
      <c r="CS142" s="80"/>
      <c r="CT142" s="80"/>
      <c r="CU142" s="80"/>
      <c r="CV142" s="80"/>
      <c r="CW142" s="80"/>
      <c r="CX142" s="80"/>
      <c r="CY142" s="80"/>
      <c r="CZ142" s="80"/>
      <c r="DA142" s="80"/>
      <c r="DB142" s="80"/>
      <c r="DC142" s="80"/>
    </row>
    <row r="143" customFormat="false" ht="12.75" hidden="false" customHeight="false" outlineLevel="0" collapsed="false"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  <c r="AJ143" s="80"/>
      <c r="AK143" s="80"/>
      <c r="AL143" s="80"/>
      <c r="AM143" s="80"/>
      <c r="AN143" s="80"/>
      <c r="AO143" s="80"/>
      <c r="AP143" s="80"/>
      <c r="AQ143" s="80"/>
      <c r="AR143" s="80"/>
      <c r="AS143" s="80"/>
      <c r="AT143" s="80"/>
      <c r="AU143" s="80"/>
      <c r="AV143" s="80"/>
      <c r="AW143" s="80"/>
      <c r="AX143" s="80"/>
      <c r="AY143" s="80"/>
      <c r="AZ143" s="80"/>
      <c r="BA143" s="80"/>
      <c r="BB143" s="80"/>
      <c r="BC143" s="80"/>
      <c r="BD143" s="80"/>
      <c r="BE143" s="80"/>
      <c r="BF143" s="80"/>
      <c r="BG143" s="80"/>
      <c r="BH143" s="80"/>
      <c r="BI143" s="80"/>
      <c r="BJ143" s="80"/>
      <c r="BK143" s="80"/>
      <c r="BL143" s="80"/>
      <c r="BM143" s="80"/>
      <c r="BN143" s="80"/>
      <c r="BO143" s="80"/>
      <c r="BP143" s="80"/>
      <c r="BQ143" s="80"/>
      <c r="BR143" s="80"/>
      <c r="BS143" s="80"/>
      <c r="BT143" s="80"/>
      <c r="BU143" s="80"/>
      <c r="BV143" s="80"/>
      <c r="BW143" s="80"/>
      <c r="BX143" s="80"/>
      <c r="BY143" s="80"/>
      <c r="BZ143" s="80"/>
      <c r="CA143" s="80"/>
      <c r="CB143" s="80"/>
      <c r="CC143" s="80"/>
      <c r="CD143" s="80"/>
      <c r="CE143" s="80"/>
      <c r="CF143" s="80"/>
      <c r="CG143" s="80"/>
      <c r="CH143" s="80"/>
      <c r="CI143" s="80"/>
      <c r="CJ143" s="80"/>
      <c r="CK143" s="80"/>
      <c r="CL143" s="80"/>
      <c r="CM143" s="80"/>
      <c r="CN143" s="80"/>
      <c r="CO143" s="80"/>
      <c r="CP143" s="80"/>
      <c r="CQ143" s="80"/>
      <c r="CR143" s="80"/>
      <c r="CS143" s="80"/>
      <c r="CT143" s="80"/>
      <c r="CU143" s="80"/>
      <c r="CV143" s="80"/>
      <c r="CW143" s="80"/>
      <c r="CX143" s="80"/>
      <c r="CY143" s="80"/>
      <c r="CZ143" s="80"/>
      <c r="DA143" s="80"/>
      <c r="DB143" s="80"/>
      <c r="DC143" s="80"/>
    </row>
    <row r="144" customFormat="false" ht="12.75" hidden="false" customHeight="false" outlineLevel="0" collapsed="false"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  <c r="AK144" s="80"/>
      <c r="AL144" s="80"/>
      <c r="AM144" s="80"/>
      <c r="AN144" s="80"/>
      <c r="AO144" s="80"/>
      <c r="AP144" s="80"/>
      <c r="AQ144" s="80"/>
      <c r="AR144" s="80"/>
      <c r="AS144" s="80"/>
      <c r="AT144" s="80"/>
      <c r="AU144" s="80"/>
      <c r="AV144" s="80"/>
      <c r="AW144" s="80"/>
      <c r="AX144" s="80"/>
      <c r="AY144" s="80"/>
      <c r="AZ144" s="80"/>
      <c r="BA144" s="80"/>
      <c r="BB144" s="80"/>
      <c r="BC144" s="80"/>
      <c r="BD144" s="80"/>
      <c r="BE144" s="80"/>
      <c r="BF144" s="80"/>
      <c r="BG144" s="80"/>
      <c r="BH144" s="80"/>
      <c r="BI144" s="80"/>
      <c r="BJ144" s="80"/>
      <c r="BK144" s="80"/>
      <c r="BL144" s="80"/>
      <c r="BM144" s="80"/>
      <c r="BN144" s="80"/>
      <c r="BO144" s="80"/>
      <c r="BP144" s="80"/>
      <c r="BQ144" s="80"/>
      <c r="BR144" s="80"/>
      <c r="BS144" s="80"/>
      <c r="BT144" s="80"/>
      <c r="BU144" s="80"/>
      <c r="BV144" s="80"/>
      <c r="BW144" s="80"/>
      <c r="BX144" s="80"/>
      <c r="BY144" s="80"/>
      <c r="BZ144" s="80"/>
      <c r="CA144" s="80"/>
      <c r="CB144" s="80"/>
      <c r="CC144" s="80"/>
      <c r="CD144" s="80"/>
      <c r="CE144" s="80"/>
      <c r="CF144" s="80"/>
      <c r="CG144" s="80"/>
      <c r="CH144" s="80"/>
      <c r="CI144" s="80"/>
      <c r="CJ144" s="80"/>
      <c r="CK144" s="80"/>
      <c r="CL144" s="80"/>
      <c r="CM144" s="80"/>
      <c r="CN144" s="80"/>
      <c r="CO144" s="80"/>
      <c r="CP144" s="80"/>
      <c r="CQ144" s="80"/>
      <c r="CR144" s="80"/>
      <c r="CS144" s="80"/>
      <c r="CT144" s="80"/>
      <c r="CU144" s="80"/>
      <c r="CV144" s="80"/>
      <c r="CW144" s="80"/>
      <c r="CX144" s="80"/>
      <c r="CY144" s="80"/>
      <c r="CZ144" s="80"/>
      <c r="DA144" s="80"/>
      <c r="DB144" s="80"/>
      <c r="DC144" s="80"/>
    </row>
    <row r="145" customFormat="false" ht="12.75" hidden="false" customHeight="false" outlineLevel="0" collapsed="false"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  <c r="AJ145" s="80"/>
      <c r="AK145" s="80"/>
      <c r="AL145" s="80"/>
      <c r="AM145" s="80"/>
      <c r="AN145" s="80"/>
      <c r="AO145" s="80"/>
      <c r="AP145" s="80"/>
      <c r="AQ145" s="80"/>
      <c r="AR145" s="80"/>
      <c r="AS145" s="80"/>
      <c r="AT145" s="80"/>
      <c r="AU145" s="80"/>
      <c r="AV145" s="80"/>
      <c r="AW145" s="80"/>
      <c r="AX145" s="80"/>
      <c r="AY145" s="80"/>
      <c r="AZ145" s="80"/>
      <c r="BA145" s="80"/>
      <c r="BB145" s="80"/>
      <c r="BC145" s="80"/>
      <c r="BD145" s="80"/>
      <c r="BE145" s="80"/>
      <c r="BF145" s="80"/>
      <c r="BG145" s="80"/>
      <c r="BH145" s="80"/>
      <c r="BI145" s="80"/>
      <c r="BJ145" s="80"/>
      <c r="BK145" s="80"/>
      <c r="BL145" s="80"/>
      <c r="BM145" s="80"/>
      <c r="BN145" s="80"/>
      <c r="BO145" s="80"/>
      <c r="BP145" s="80"/>
      <c r="BQ145" s="80"/>
      <c r="BR145" s="80"/>
      <c r="BS145" s="80"/>
      <c r="BT145" s="80"/>
      <c r="BU145" s="80"/>
      <c r="BV145" s="80"/>
      <c r="BW145" s="80"/>
      <c r="BX145" s="80"/>
      <c r="BY145" s="80"/>
      <c r="BZ145" s="80"/>
      <c r="CA145" s="80"/>
      <c r="CB145" s="80"/>
      <c r="CC145" s="80"/>
      <c r="CD145" s="80"/>
      <c r="CE145" s="80"/>
      <c r="CF145" s="80"/>
      <c r="CG145" s="80"/>
      <c r="CH145" s="80"/>
      <c r="CI145" s="80"/>
      <c r="CJ145" s="80"/>
      <c r="CK145" s="80"/>
      <c r="CL145" s="80"/>
      <c r="CM145" s="80"/>
      <c r="CN145" s="80"/>
      <c r="CO145" s="80"/>
      <c r="CP145" s="80"/>
      <c r="CQ145" s="80"/>
      <c r="CR145" s="80"/>
      <c r="CS145" s="80"/>
      <c r="CT145" s="80"/>
      <c r="CU145" s="80"/>
      <c r="CV145" s="80"/>
      <c r="CW145" s="80"/>
      <c r="CX145" s="80"/>
      <c r="CY145" s="80"/>
      <c r="CZ145" s="80"/>
      <c r="DA145" s="80"/>
      <c r="DB145" s="80"/>
      <c r="DC145" s="80"/>
    </row>
    <row r="146" customFormat="false" ht="12.75" hidden="false" customHeight="false" outlineLevel="0" collapsed="false"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  <c r="AJ146" s="80"/>
      <c r="AK146" s="80"/>
      <c r="AL146" s="80"/>
      <c r="AM146" s="80"/>
      <c r="AN146" s="80"/>
      <c r="AO146" s="80"/>
      <c r="AP146" s="80"/>
      <c r="AQ146" s="80"/>
      <c r="AR146" s="80"/>
      <c r="AS146" s="80"/>
      <c r="AT146" s="80"/>
      <c r="AU146" s="80"/>
      <c r="AV146" s="80"/>
      <c r="AW146" s="80"/>
      <c r="AX146" s="80"/>
      <c r="AY146" s="80"/>
      <c r="AZ146" s="80"/>
      <c r="BA146" s="80"/>
      <c r="BB146" s="80"/>
      <c r="BC146" s="80"/>
      <c r="BD146" s="80"/>
      <c r="BE146" s="80"/>
      <c r="BF146" s="80"/>
      <c r="BG146" s="80"/>
      <c r="BH146" s="80"/>
      <c r="BI146" s="80"/>
      <c r="BJ146" s="80"/>
      <c r="BK146" s="80"/>
      <c r="BL146" s="80"/>
      <c r="BM146" s="80"/>
      <c r="BN146" s="80"/>
      <c r="BO146" s="80"/>
      <c r="BP146" s="80"/>
      <c r="BQ146" s="80"/>
      <c r="BR146" s="80"/>
      <c r="BS146" s="80"/>
      <c r="BT146" s="80"/>
      <c r="BU146" s="80"/>
      <c r="BV146" s="80"/>
      <c r="BW146" s="80"/>
      <c r="BX146" s="80"/>
      <c r="BY146" s="80"/>
      <c r="BZ146" s="80"/>
      <c r="CA146" s="80"/>
      <c r="CB146" s="80"/>
      <c r="CC146" s="80"/>
      <c r="CD146" s="80"/>
      <c r="CE146" s="80"/>
      <c r="CF146" s="80"/>
      <c r="CG146" s="80"/>
      <c r="CH146" s="80"/>
      <c r="CI146" s="80"/>
      <c r="CJ146" s="80"/>
      <c r="CK146" s="80"/>
      <c r="CL146" s="80"/>
      <c r="CM146" s="80"/>
      <c r="CN146" s="80"/>
      <c r="CO146" s="80"/>
      <c r="CP146" s="80"/>
      <c r="CQ146" s="80"/>
      <c r="CR146" s="80"/>
      <c r="CS146" s="80"/>
      <c r="CT146" s="80"/>
      <c r="CU146" s="80"/>
      <c r="CV146" s="80"/>
      <c r="CW146" s="80"/>
      <c r="CX146" s="80"/>
      <c r="CY146" s="80"/>
      <c r="CZ146" s="80"/>
      <c r="DA146" s="80"/>
      <c r="DB146" s="80"/>
      <c r="DC146" s="80"/>
    </row>
    <row r="147" customFormat="false" ht="12.75" hidden="false" customHeight="false" outlineLevel="0" collapsed="false"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  <c r="AK147" s="80"/>
      <c r="AL147" s="80"/>
      <c r="AM147" s="80"/>
      <c r="AN147" s="80"/>
      <c r="AO147" s="80"/>
      <c r="AP147" s="80"/>
      <c r="AQ147" s="80"/>
      <c r="AR147" s="80"/>
      <c r="AS147" s="80"/>
      <c r="AT147" s="80"/>
      <c r="AU147" s="80"/>
      <c r="AV147" s="80"/>
      <c r="AW147" s="80"/>
      <c r="AX147" s="80"/>
      <c r="AY147" s="80"/>
      <c r="AZ147" s="80"/>
      <c r="BA147" s="80"/>
      <c r="BB147" s="80"/>
      <c r="BC147" s="80"/>
      <c r="BD147" s="80"/>
      <c r="BE147" s="80"/>
      <c r="BF147" s="80"/>
      <c r="BG147" s="80"/>
      <c r="BH147" s="80"/>
      <c r="BI147" s="80"/>
      <c r="BJ147" s="80"/>
      <c r="BK147" s="80"/>
      <c r="BL147" s="80"/>
      <c r="BM147" s="80"/>
      <c r="BN147" s="80"/>
      <c r="BO147" s="80"/>
      <c r="BP147" s="80"/>
      <c r="BQ147" s="80"/>
      <c r="BR147" s="80"/>
      <c r="BS147" s="80"/>
      <c r="BT147" s="80"/>
      <c r="BU147" s="80"/>
      <c r="BV147" s="80"/>
      <c r="BW147" s="80"/>
      <c r="BX147" s="80"/>
      <c r="BY147" s="80"/>
      <c r="BZ147" s="80"/>
      <c r="CA147" s="80"/>
      <c r="CB147" s="80"/>
      <c r="CC147" s="80"/>
      <c r="CD147" s="80"/>
      <c r="CE147" s="80"/>
      <c r="CF147" s="80"/>
      <c r="CG147" s="80"/>
      <c r="CH147" s="80"/>
      <c r="CI147" s="80"/>
      <c r="CJ147" s="80"/>
      <c r="CK147" s="80"/>
      <c r="CL147" s="80"/>
      <c r="CM147" s="80"/>
      <c r="CN147" s="80"/>
      <c r="CO147" s="80"/>
      <c r="CP147" s="80"/>
      <c r="CQ147" s="80"/>
      <c r="CR147" s="80"/>
      <c r="CS147" s="80"/>
      <c r="CT147" s="80"/>
      <c r="CU147" s="80"/>
      <c r="CV147" s="80"/>
      <c r="CW147" s="80"/>
      <c r="CX147" s="80"/>
      <c r="CY147" s="80"/>
      <c r="CZ147" s="80"/>
      <c r="DA147" s="80"/>
      <c r="DB147" s="80"/>
      <c r="DC147" s="80"/>
    </row>
    <row r="148" customFormat="false" ht="12.75" hidden="false" customHeight="false" outlineLevel="0" collapsed="false"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  <c r="AK148" s="80"/>
      <c r="AL148" s="80"/>
      <c r="AM148" s="80"/>
      <c r="AN148" s="80"/>
      <c r="AO148" s="80"/>
      <c r="AP148" s="80"/>
      <c r="AQ148" s="80"/>
      <c r="AR148" s="80"/>
      <c r="AS148" s="80"/>
      <c r="AT148" s="80"/>
      <c r="AU148" s="80"/>
      <c r="AV148" s="80"/>
      <c r="AW148" s="80"/>
      <c r="AX148" s="80"/>
      <c r="AY148" s="80"/>
      <c r="AZ148" s="80"/>
      <c r="BA148" s="80"/>
      <c r="BB148" s="80"/>
      <c r="BC148" s="80"/>
      <c r="BD148" s="80"/>
      <c r="BE148" s="80"/>
      <c r="BF148" s="80"/>
      <c r="BG148" s="80"/>
      <c r="BH148" s="80"/>
      <c r="BI148" s="80"/>
      <c r="BJ148" s="80"/>
      <c r="BK148" s="80"/>
      <c r="BL148" s="80"/>
      <c r="BM148" s="80"/>
      <c r="BN148" s="80"/>
      <c r="BO148" s="80"/>
      <c r="BP148" s="80"/>
      <c r="BQ148" s="80"/>
      <c r="BR148" s="80"/>
      <c r="BS148" s="80"/>
      <c r="BT148" s="80"/>
      <c r="BU148" s="80"/>
      <c r="BV148" s="80"/>
      <c r="BW148" s="80"/>
      <c r="BX148" s="80"/>
      <c r="BY148" s="80"/>
      <c r="BZ148" s="80"/>
      <c r="CA148" s="80"/>
      <c r="CB148" s="80"/>
      <c r="CC148" s="80"/>
      <c r="CD148" s="80"/>
      <c r="CE148" s="80"/>
      <c r="CF148" s="80"/>
      <c r="CG148" s="80"/>
      <c r="CH148" s="80"/>
      <c r="CI148" s="80"/>
      <c r="CJ148" s="80"/>
      <c r="CK148" s="80"/>
      <c r="CL148" s="80"/>
      <c r="CM148" s="80"/>
      <c r="CN148" s="80"/>
      <c r="CO148" s="80"/>
      <c r="CP148" s="80"/>
      <c r="CQ148" s="80"/>
      <c r="CR148" s="80"/>
      <c r="CS148" s="80"/>
      <c r="CT148" s="80"/>
      <c r="CU148" s="80"/>
      <c r="CV148" s="80"/>
      <c r="CW148" s="80"/>
      <c r="CX148" s="80"/>
      <c r="CY148" s="80"/>
      <c r="CZ148" s="80"/>
      <c r="DA148" s="80"/>
      <c r="DB148" s="80"/>
      <c r="DC148" s="80"/>
    </row>
    <row r="149" customFormat="false" ht="12.75" hidden="false" customHeight="false" outlineLevel="0" collapsed="false"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  <c r="AN149" s="80"/>
      <c r="AO149" s="80"/>
      <c r="AP149" s="80"/>
      <c r="AQ149" s="80"/>
      <c r="AR149" s="80"/>
      <c r="AS149" s="80"/>
      <c r="AT149" s="80"/>
      <c r="AU149" s="80"/>
      <c r="AV149" s="80"/>
      <c r="AW149" s="80"/>
      <c r="AX149" s="80"/>
      <c r="AY149" s="80"/>
      <c r="AZ149" s="80"/>
      <c r="BA149" s="80"/>
      <c r="BB149" s="80"/>
      <c r="BC149" s="80"/>
      <c r="BD149" s="80"/>
      <c r="BE149" s="80"/>
      <c r="BF149" s="80"/>
      <c r="BG149" s="80"/>
      <c r="BH149" s="80"/>
      <c r="BI149" s="80"/>
      <c r="BJ149" s="80"/>
      <c r="BK149" s="80"/>
      <c r="BL149" s="80"/>
      <c r="BM149" s="80"/>
      <c r="BN149" s="80"/>
      <c r="BO149" s="80"/>
      <c r="BP149" s="80"/>
      <c r="BQ149" s="80"/>
      <c r="BR149" s="80"/>
      <c r="BS149" s="80"/>
      <c r="BT149" s="80"/>
      <c r="BU149" s="80"/>
      <c r="BV149" s="80"/>
      <c r="BW149" s="80"/>
      <c r="BX149" s="80"/>
      <c r="BY149" s="80"/>
      <c r="BZ149" s="80"/>
      <c r="CA149" s="80"/>
      <c r="CB149" s="80"/>
      <c r="CC149" s="80"/>
      <c r="CD149" s="80"/>
      <c r="CE149" s="80"/>
      <c r="CF149" s="80"/>
      <c r="CG149" s="80"/>
      <c r="CH149" s="80"/>
      <c r="CI149" s="80"/>
      <c r="CJ149" s="80"/>
      <c r="CK149" s="80"/>
      <c r="CL149" s="80"/>
      <c r="CM149" s="80"/>
      <c r="CN149" s="80"/>
      <c r="CO149" s="80"/>
      <c r="CP149" s="80"/>
      <c r="CQ149" s="80"/>
      <c r="CR149" s="80"/>
      <c r="CS149" s="80"/>
      <c r="CT149" s="80"/>
      <c r="CU149" s="80"/>
      <c r="CV149" s="80"/>
      <c r="CW149" s="80"/>
      <c r="CX149" s="80"/>
      <c r="CY149" s="80"/>
      <c r="CZ149" s="80"/>
      <c r="DA149" s="80"/>
      <c r="DB149" s="80"/>
      <c r="DC149" s="80"/>
    </row>
    <row r="150" customFormat="false" ht="12.75" hidden="false" customHeight="false" outlineLevel="0" collapsed="false"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  <c r="AN150" s="80"/>
      <c r="AO150" s="80"/>
      <c r="AP150" s="80"/>
      <c r="AQ150" s="80"/>
      <c r="AR150" s="80"/>
      <c r="AS150" s="80"/>
      <c r="AT150" s="80"/>
      <c r="AU150" s="80"/>
      <c r="AV150" s="80"/>
      <c r="AW150" s="80"/>
      <c r="AX150" s="80"/>
      <c r="AY150" s="80"/>
      <c r="AZ150" s="80"/>
      <c r="BA150" s="80"/>
      <c r="BB150" s="80"/>
      <c r="BC150" s="80"/>
      <c r="BD150" s="80"/>
      <c r="BE150" s="80"/>
      <c r="BF150" s="80"/>
      <c r="BG150" s="80"/>
      <c r="BH150" s="80"/>
      <c r="BI150" s="80"/>
      <c r="BJ150" s="80"/>
      <c r="BK150" s="80"/>
      <c r="BL150" s="80"/>
      <c r="BM150" s="80"/>
      <c r="BN150" s="80"/>
      <c r="BO150" s="80"/>
      <c r="BP150" s="80"/>
      <c r="BQ150" s="80"/>
      <c r="BR150" s="80"/>
      <c r="BS150" s="80"/>
      <c r="BT150" s="80"/>
      <c r="BU150" s="80"/>
      <c r="BV150" s="80"/>
      <c r="BW150" s="80"/>
      <c r="BX150" s="80"/>
      <c r="BY150" s="80"/>
      <c r="BZ150" s="80"/>
      <c r="CA150" s="80"/>
      <c r="CB150" s="80"/>
      <c r="CC150" s="80"/>
      <c r="CD150" s="80"/>
      <c r="CE150" s="80"/>
      <c r="CF150" s="80"/>
      <c r="CG150" s="80"/>
      <c r="CH150" s="80"/>
      <c r="CI150" s="80"/>
      <c r="CJ150" s="80"/>
      <c r="CK150" s="80"/>
      <c r="CL150" s="80"/>
      <c r="CM150" s="80"/>
      <c r="CN150" s="80"/>
      <c r="CO150" s="80"/>
      <c r="CP150" s="80"/>
      <c r="CQ150" s="80"/>
      <c r="CR150" s="80"/>
      <c r="CS150" s="80"/>
      <c r="CT150" s="80"/>
      <c r="CU150" s="80"/>
      <c r="CV150" s="80"/>
      <c r="CW150" s="80"/>
      <c r="CX150" s="80"/>
      <c r="CY150" s="80"/>
      <c r="CZ150" s="80"/>
      <c r="DA150" s="80"/>
      <c r="DB150" s="80"/>
      <c r="DC150" s="80"/>
    </row>
    <row r="151" customFormat="false" ht="12.75" hidden="false" customHeight="false" outlineLevel="0" collapsed="false"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  <c r="AK151" s="80"/>
      <c r="AL151" s="80"/>
      <c r="AM151" s="80"/>
      <c r="AN151" s="80"/>
      <c r="AO151" s="80"/>
      <c r="AP151" s="80"/>
      <c r="AQ151" s="80"/>
      <c r="AR151" s="80"/>
      <c r="AS151" s="80"/>
      <c r="AT151" s="80"/>
      <c r="AU151" s="80"/>
      <c r="AV151" s="80"/>
      <c r="AW151" s="80"/>
      <c r="AX151" s="80"/>
      <c r="AY151" s="80"/>
      <c r="AZ151" s="80"/>
      <c r="BA151" s="80"/>
      <c r="BB151" s="80"/>
      <c r="BC151" s="80"/>
      <c r="BD151" s="80"/>
      <c r="BE151" s="80"/>
      <c r="BF151" s="80"/>
      <c r="BG151" s="80"/>
      <c r="BH151" s="80"/>
      <c r="BI151" s="80"/>
      <c r="BJ151" s="80"/>
      <c r="BK151" s="80"/>
      <c r="BL151" s="80"/>
      <c r="BM151" s="80"/>
      <c r="BN151" s="80"/>
      <c r="BO151" s="80"/>
      <c r="BP151" s="80"/>
      <c r="BQ151" s="80"/>
      <c r="BR151" s="80"/>
      <c r="BS151" s="80"/>
      <c r="BT151" s="80"/>
      <c r="BU151" s="80"/>
      <c r="BV151" s="80"/>
      <c r="BW151" s="80"/>
      <c r="BX151" s="80"/>
      <c r="BY151" s="80"/>
      <c r="BZ151" s="80"/>
      <c r="CA151" s="80"/>
      <c r="CB151" s="80"/>
      <c r="CC151" s="80"/>
      <c r="CD151" s="80"/>
      <c r="CE151" s="80"/>
      <c r="CF151" s="80"/>
      <c r="CG151" s="80"/>
      <c r="CH151" s="80"/>
      <c r="CI151" s="80"/>
      <c r="CJ151" s="80"/>
      <c r="CK151" s="80"/>
      <c r="CL151" s="80"/>
      <c r="CM151" s="80"/>
      <c r="CN151" s="80"/>
      <c r="CO151" s="80"/>
      <c r="CP151" s="80"/>
      <c r="CQ151" s="80"/>
      <c r="CR151" s="80"/>
      <c r="CS151" s="80"/>
      <c r="CT151" s="80"/>
      <c r="CU151" s="80"/>
      <c r="CV151" s="80"/>
      <c r="CW151" s="80"/>
      <c r="CX151" s="80"/>
      <c r="CY151" s="80"/>
      <c r="CZ151" s="80"/>
      <c r="DA151" s="80"/>
      <c r="DB151" s="80"/>
      <c r="DC151" s="80"/>
    </row>
    <row r="152" customFormat="false" ht="12.75" hidden="false" customHeight="false" outlineLevel="0" collapsed="false"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  <c r="AK152" s="80"/>
      <c r="AL152" s="80"/>
      <c r="AM152" s="80"/>
      <c r="AN152" s="80"/>
      <c r="AO152" s="80"/>
      <c r="AP152" s="80"/>
      <c r="AQ152" s="80"/>
      <c r="AR152" s="80"/>
      <c r="AS152" s="80"/>
      <c r="AT152" s="80"/>
      <c r="AU152" s="80"/>
      <c r="AV152" s="80"/>
      <c r="AW152" s="80"/>
      <c r="AX152" s="80"/>
      <c r="AY152" s="80"/>
      <c r="AZ152" s="80"/>
      <c r="BA152" s="80"/>
      <c r="BB152" s="80"/>
      <c r="BC152" s="80"/>
      <c r="BD152" s="80"/>
      <c r="BE152" s="80"/>
      <c r="BF152" s="80"/>
      <c r="BG152" s="80"/>
      <c r="BH152" s="80"/>
      <c r="BI152" s="80"/>
      <c r="BJ152" s="80"/>
      <c r="BK152" s="80"/>
      <c r="BL152" s="80"/>
      <c r="BM152" s="80"/>
      <c r="BN152" s="80"/>
      <c r="BO152" s="80"/>
      <c r="BP152" s="80"/>
      <c r="BQ152" s="80"/>
      <c r="BR152" s="80"/>
      <c r="BS152" s="80"/>
      <c r="BT152" s="80"/>
      <c r="BU152" s="80"/>
      <c r="BV152" s="80"/>
      <c r="BW152" s="80"/>
      <c r="BX152" s="80"/>
      <c r="BY152" s="80"/>
      <c r="BZ152" s="80"/>
      <c r="CA152" s="80"/>
      <c r="CB152" s="80"/>
      <c r="CC152" s="80"/>
      <c r="CD152" s="80"/>
      <c r="CE152" s="80"/>
      <c r="CF152" s="80"/>
      <c r="CG152" s="80"/>
      <c r="CH152" s="80"/>
      <c r="CI152" s="80"/>
      <c r="CJ152" s="80"/>
      <c r="CK152" s="80"/>
      <c r="CL152" s="80"/>
      <c r="CM152" s="80"/>
      <c r="CN152" s="80"/>
      <c r="CO152" s="80"/>
      <c r="CP152" s="80"/>
      <c r="CQ152" s="80"/>
      <c r="CR152" s="80"/>
      <c r="CS152" s="80"/>
      <c r="CT152" s="80"/>
      <c r="CU152" s="80"/>
      <c r="CV152" s="80"/>
      <c r="CW152" s="80"/>
      <c r="CX152" s="80"/>
      <c r="CY152" s="80"/>
      <c r="CZ152" s="80"/>
      <c r="DA152" s="80"/>
      <c r="DB152" s="80"/>
      <c r="DC152" s="80"/>
    </row>
    <row r="153" customFormat="false" ht="12.75" hidden="false" customHeight="false" outlineLevel="0" collapsed="false"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80"/>
      <c r="AL153" s="80"/>
      <c r="AM153" s="80"/>
      <c r="AN153" s="80"/>
      <c r="AO153" s="80"/>
      <c r="AP153" s="80"/>
      <c r="AQ153" s="80"/>
      <c r="AR153" s="80"/>
      <c r="AS153" s="80"/>
      <c r="AT153" s="80"/>
      <c r="AU153" s="80"/>
      <c r="AV153" s="80"/>
      <c r="AW153" s="80"/>
      <c r="AX153" s="80"/>
      <c r="AY153" s="80"/>
      <c r="AZ153" s="80"/>
      <c r="BA153" s="80"/>
      <c r="BB153" s="80"/>
      <c r="BC153" s="80"/>
      <c r="BD153" s="80"/>
      <c r="BE153" s="80"/>
      <c r="BF153" s="80"/>
      <c r="BG153" s="80"/>
      <c r="BH153" s="80"/>
      <c r="BI153" s="80"/>
      <c r="BJ153" s="80"/>
      <c r="BK153" s="80"/>
      <c r="BL153" s="80"/>
      <c r="BM153" s="80"/>
      <c r="BN153" s="80"/>
      <c r="BO153" s="80"/>
      <c r="BP153" s="80"/>
      <c r="BQ153" s="80"/>
      <c r="BR153" s="80"/>
      <c r="BS153" s="80"/>
      <c r="BT153" s="80"/>
      <c r="BU153" s="80"/>
      <c r="BV153" s="80"/>
      <c r="BW153" s="80"/>
      <c r="BX153" s="80"/>
      <c r="BY153" s="80"/>
      <c r="BZ153" s="80"/>
      <c r="CA153" s="80"/>
      <c r="CB153" s="80"/>
      <c r="CC153" s="80"/>
      <c r="CD153" s="80"/>
      <c r="CE153" s="80"/>
      <c r="CF153" s="80"/>
      <c r="CG153" s="80"/>
      <c r="CH153" s="80"/>
      <c r="CI153" s="80"/>
      <c r="CJ153" s="80"/>
      <c r="CK153" s="80"/>
      <c r="CL153" s="80"/>
      <c r="CM153" s="80"/>
      <c r="CN153" s="80"/>
      <c r="CO153" s="80"/>
      <c r="CP153" s="80"/>
      <c r="CQ153" s="80"/>
      <c r="CR153" s="80"/>
      <c r="CS153" s="80"/>
      <c r="CT153" s="80"/>
      <c r="CU153" s="80"/>
      <c r="CV153" s="80"/>
      <c r="CW153" s="80"/>
      <c r="CX153" s="80"/>
      <c r="CY153" s="80"/>
      <c r="CZ153" s="80"/>
      <c r="DA153" s="80"/>
      <c r="DB153" s="80"/>
      <c r="DC153" s="80"/>
    </row>
    <row r="154" customFormat="false" ht="12.75" hidden="false" customHeight="false" outlineLevel="0" collapsed="false"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  <c r="AJ154" s="80"/>
      <c r="AK154" s="80"/>
      <c r="AL154" s="80"/>
      <c r="AM154" s="80"/>
      <c r="AN154" s="80"/>
      <c r="AO154" s="80"/>
      <c r="AP154" s="80"/>
      <c r="AQ154" s="80"/>
      <c r="AR154" s="80"/>
      <c r="AS154" s="80"/>
      <c r="AT154" s="80"/>
      <c r="AU154" s="80"/>
      <c r="AV154" s="80"/>
      <c r="AW154" s="80"/>
      <c r="AX154" s="80"/>
      <c r="AY154" s="80"/>
      <c r="AZ154" s="80"/>
      <c r="BA154" s="80"/>
      <c r="BB154" s="80"/>
      <c r="BC154" s="80"/>
      <c r="BD154" s="80"/>
      <c r="BE154" s="80"/>
      <c r="BF154" s="80"/>
      <c r="BG154" s="80"/>
      <c r="BH154" s="80"/>
      <c r="BI154" s="80"/>
      <c r="BJ154" s="80"/>
      <c r="BK154" s="80"/>
      <c r="BL154" s="80"/>
      <c r="BM154" s="80"/>
      <c r="BN154" s="80"/>
      <c r="BO154" s="80"/>
      <c r="BP154" s="80"/>
      <c r="BQ154" s="80"/>
      <c r="BR154" s="80"/>
      <c r="BS154" s="80"/>
      <c r="BT154" s="80"/>
      <c r="BU154" s="80"/>
      <c r="BV154" s="80"/>
      <c r="BW154" s="80"/>
      <c r="BX154" s="80"/>
      <c r="BY154" s="80"/>
      <c r="BZ154" s="80"/>
      <c r="CA154" s="80"/>
      <c r="CB154" s="80"/>
      <c r="CC154" s="80"/>
      <c r="CD154" s="80"/>
      <c r="CE154" s="80"/>
      <c r="CF154" s="80"/>
      <c r="CG154" s="80"/>
      <c r="CH154" s="80"/>
      <c r="CI154" s="80"/>
      <c r="CJ154" s="80"/>
      <c r="CK154" s="80"/>
      <c r="CL154" s="80"/>
      <c r="CM154" s="80"/>
      <c r="CN154" s="80"/>
      <c r="CO154" s="80"/>
      <c r="CP154" s="80"/>
      <c r="CQ154" s="80"/>
      <c r="CR154" s="80"/>
      <c r="CS154" s="80"/>
      <c r="CT154" s="80"/>
      <c r="CU154" s="80"/>
      <c r="CV154" s="80"/>
      <c r="CW154" s="80"/>
      <c r="CX154" s="80"/>
      <c r="CY154" s="80"/>
      <c r="CZ154" s="80"/>
      <c r="DA154" s="80"/>
      <c r="DB154" s="80"/>
      <c r="DC154" s="80"/>
    </row>
    <row r="155" customFormat="false" ht="12.75" hidden="false" customHeight="false" outlineLevel="0" collapsed="false"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  <c r="AN155" s="80"/>
      <c r="AO155" s="80"/>
      <c r="AP155" s="80"/>
      <c r="AQ155" s="80"/>
      <c r="AR155" s="80"/>
      <c r="AS155" s="80"/>
      <c r="AT155" s="80"/>
      <c r="AU155" s="80"/>
      <c r="AV155" s="80"/>
      <c r="AW155" s="80"/>
      <c r="AX155" s="80"/>
      <c r="AY155" s="80"/>
      <c r="AZ155" s="80"/>
      <c r="BA155" s="80"/>
      <c r="BB155" s="80"/>
      <c r="BC155" s="80"/>
      <c r="BD155" s="80"/>
      <c r="BE155" s="80"/>
      <c r="BF155" s="80"/>
      <c r="BG155" s="80"/>
      <c r="BH155" s="80"/>
      <c r="BI155" s="80"/>
      <c r="BJ155" s="80"/>
      <c r="BK155" s="80"/>
      <c r="BL155" s="80"/>
      <c r="BM155" s="80"/>
      <c r="BN155" s="80"/>
      <c r="BO155" s="80"/>
      <c r="BP155" s="80"/>
      <c r="BQ155" s="80"/>
      <c r="BR155" s="80"/>
      <c r="BS155" s="80"/>
      <c r="BT155" s="80"/>
      <c r="BU155" s="80"/>
      <c r="BV155" s="80"/>
      <c r="BW155" s="80"/>
      <c r="BX155" s="80"/>
      <c r="BY155" s="80"/>
      <c r="BZ155" s="80"/>
      <c r="CA155" s="80"/>
      <c r="CB155" s="80"/>
      <c r="CC155" s="80"/>
      <c r="CD155" s="80"/>
      <c r="CE155" s="80"/>
      <c r="CF155" s="80"/>
      <c r="CG155" s="80"/>
      <c r="CH155" s="80"/>
      <c r="CI155" s="80"/>
      <c r="CJ155" s="80"/>
      <c r="CK155" s="80"/>
      <c r="CL155" s="80"/>
      <c r="CM155" s="80"/>
      <c r="CN155" s="80"/>
      <c r="CO155" s="80"/>
      <c r="CP155" s="80"/>
      <c r="CQ155" s="80"/>
      <c r="CR155" s="80"/>
      <c r="CS155" s="80"/>
      <c r="CT155" s="80"/>
      <c r="CU155" s="80"/>
      <c r="CV155" s="80"/>
      <c r="CW155" s="80"/>
      <c r="CX155" s="80"/>
      <c r="CY155" s="80"/>
      <c r="CZ155" s="80"/>
      <c r="DA155" s="80"/>
      <c r="DB155" s="80"/>
      <c r="DC155" s="80"/>
    </row>
    <row r="156" customFormat="false" ht="12.75" hidden="false" customHeight="false" outlineLevel="0" collapsed="false"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  <c r="AJ156" s="80"/>
      <c r="AK156" s="80"/>
      <c r="AL156" s="80"/>
      <c r="AM156" s="80"/>
      <c r="AN156" s="80"/>
      <c r="AO156" s="80"/>
      <c r="AP156" s="80"/>
      <c r="AQ156" s="80"/>
      <c r="AR156" s="80"/>
      <c r="AS156" s="80"/>
      <c r="AT156" s="80"/>
      <c r="AU156" s="80"/>
      <c r="AV156" s="80"/>
      <c r="AW156" s="80"/>
      <c r="AX156" s="80"/>
      <c r="AY156" s="80"/>
      <c r="AZ156" s="80"/>
      <c r="BA156" s="80"/>
      <c r="BB156" s="80"/>
      <c r="BC156" s="80"/>
      <c r="BD156" s="80"/>
      <c r="BE156" s="80"/>
      <c r="BF156" s="80"/>
      <c r="BG156" s="80"/>
      <c r="BH156" s="80"/>
      <c r="BI156" s="80"/>
      <c r="BJ156" s="80"/>
      <c r="BK156" s="80"/>
      <c r="BL156" s="80"/>
      <c r="BM156" s="80"/>
      <c r="BN156" s="80"/>
      <c r="BO156" s="80"/>
      <c r="BP156" s="80"/>
      <c r="BQ156" s="80"/>
      <c r="BR156" s="80"/>
      <c r="BS156" s="80"/>
      <c r="BT156" s="80"/>
      <c r="BU156" s="80"/>
      <c r="BV156" s="80"/>
      <c r="BW156" s="80"/>
      <c r="BX156" s="80"/>
      <c r="BY156" s="80"/>
      <c r="BZ156" s="80"/>
      <c r="CA156" s="80"/>
      <c r="CB156" s="80"/>
      <c r="CC156" s="80"/>
      <c r="CD156" s="80"/>
      <c r="CE156" s="80"/>
      <c r="CF156" s="80"/>
      <c r="CG156" s="80"/>
      <c r="CH156" s="80"/>
      <c r="CI156" s="80"/>
      <c r="CJ156" s="80"/>
      <c r="CK156" s="80"/>
      <c r="CL156" s="80"/>
      <c r="CM156" s="80"/>
      <c r="CN156" s="80"/>
      <c r="CO156" s="80"/>
      <c r="CP156" s="80"/>
      <c r="CQ156" s="80"/>
      <c r="CR156" s="80"/>
      <c r="CS156" s="80"/>
      <c r="CT156" s="80"/>
      <c r="CU156" s="80"/>
      <c r="CV156" s="80"/>
      <c r="CW156" s="80"/>
      <c r="CX156" s="80"/>
      <c r="CY156" s="80"/>
      <c r="CZ156" s="80"/>
      <c r="DA156" s="80"/>
      <c r="DB156" s="80"/>
      <c r="DC156" s="80"/>
    </row>
    <row r="157" customFormat="false" ht="12.75" hidden="false" customHeight="false" outlineLevel="0" collapsed="false"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  <c r="AJ157" s="80"/>
      <c r="AK157" s="80"/>
      <c r="AL157" s="80"/>
      <c r="AM157" s="80"/>
      <c r="AN157" s="80"/>
      <c r="AO157" s="80"/>
      <c r="AP157" s="80"/>
      <c r="AQ157" s="80"/>
      <c r="AR157" s="80"/>
      <c r="AS157" s="80"/>
      <c r="AT157" s="80"/>
      <c r="AU157" s="80"/>
      <c r="AV157" s="80"/>
      <c r="AW157" s="80"/>
      <c r="AX157" s="80"/>
      <c r="AY157" s="80"/>
      <c r="AZ157" s="80"/>
      <c r="BA157" s="80"/>
      <c r="BB157" s="80"/>
      <c r="BC157" s="80"/>
      <c r="BD157" s="80"/>
      <c r="BE157" s="80"/>
      <c r="BF157" s="80"/>
      <c r="BG157" s="80"/>
      <c r="BH157" s="80"/>
      <c r="BI157" s="80"/>
      <c r="BJ157" s="80"/>
      <c r="BK157" s="80"/>
      <c r="BL157" s="80"/>
      <c r="BM157" s="80"/>
      <c r="BN157" s="80"/>
      <c r="BO157" s="80"/>
      <c r="BP157" s="80"/>
      <c r="BQ157" s="80"/>
      <c r="BR157" s="80"/>
      <c r="BS157" s="80"/>
      <c r="BT157" s="80"/>
      <c r="BU157" s="80"/>
      <c r="BV157" s="80"/>
      <c r="BW157" s="80"/>
      <c r="BX157" s="80"/>
      <c r="BY157" s="80"/>
      <c r="BZ157" s="80"/>
      <c r="CA157" s="80"/>
      <c r="CB157" s="80"/>
      <c r="CC157" s="80"/>
      <c r="CD157" s="80"/>
      <c r="CE157" s="80"/>
      <c r="CF157" s="80"/>
      <c r="CG157" s="80"/>
      <c r="CH157" s="80"/>
      <c r="CI157" s="80"/>
      <c r="CJ157" s="80"/>
      <c r="CK157" s="80"/>
      <c r="CL157" s="80"/>
      <c r="CM157" s="80"/>
      <c r="CN157" s="80"/>
      <c r="CO157" s="80"/>
      <c r="CP157" s="80"/>
      <c r="CQ157" s="80"/>
      <c r="CR157" s="80"/>
      <c r="CS157" s="80"/>
      <c r="CT157" s="80"/>
      <c r="CU157" s="80"/>
      <c r="CV157" s="80"/>
      <c r="CW157" s="80"/>
      <c r="CX157" s="80"/>
      <c r="CY157" s="80"/>
      <c r="CZ157" s="80"/>
      <c r="DA157" s="80"/>
      <c r="DB157" s="80"/>
      <c r="DC157" s="80"/>
    </row>
    <row r="158" customFormat="false" ht="12.75" hidden="false" customHeight="false" outlineLevel="0" collapsed="false"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  <c r="AJ158" s="80"/>
      <c r="AK158" s="80"/>
      <c r="AL158" s="80"/>
      <c r="AM158" s="80"/>
      <c r="AN158" s="80"/>
      <c r="AO158" s="80"/>
      <c r="AP158" s="80"/>
      <c r="AQ158" s="80"/>
      <c r="AR158" s="80"/>
      <c r="AS158" s="80"/>
      <c r="AT158" s="80"/>
      <c r="AU158" s="80"/>
      <c r="AV158" s="80"/>
      <c r="AW158" s="80"/>
      <c r="AX158" s="80"/>
      <c r="AY158" s="80"/>
      <c r="AZ158" s="80"/>
      <c r="BA158" s="80"/>
      <c r="BB158" s="80"/>
      <c r="BC158" s="80"/>
      <c r="BD158" s="80"/>
      <c r="BE158" s="80"/>
      <c r="BF158" s="80"/>
      <c r="BG158" s="80"/>
      <c r="BH158" s="80"/>
      <c r="BI158" s="80"/>
      <c r="BJ158" s="80"/>
      <c r="BK158" s="80"/>
      <c r="BL158" s="80"/>
      <c r="BM158" s="80"/>
      <c r="BN158" s="80"/>
      <c r="BO158" s="80"/>
      <c r="BP158" s="80"/>
      <c r="BQ158" s="80"/>
      <c r="BR158" s="80"/>
      <c r="BS158" s="80"/>
      <c r="BT158" s="80"/>
      <c r="BU158" s="80"/>
      <c r="BV158" s="80"/>
      <c r="BW158" s="80"/>
      <c r="BX158" s="80"/>
      <c r="BY158" s="80"/>
      <c r="BZ158" s="80"/>
      <c r="CA158" s="80"/>
      <c r="CB158" s="80"/>
      <c r="CC158" s="80"/>
      <c r="CD158" s="80"/>
      <c r="CE158" s="80"/>
      <c r="CF158" s="80"/>
      <c r="CG158" s="80"/>
      <c r="CH158" s="80"/>
      <c r="CI158" s="80"/>
      <c r="CJ158" s="80"/>
      <c r="CK158" s="80"/>
      <c r="CL158" s="80"/>
      <c r="CM158" s="80"/>
      <c r="CN158" s="80"/>
      <c r="CO158" s="80"/>
      <c r="CP158" s="80"/>
      <c r="CQ158" s="80"/>
      <c r="CR158" s="80"/>
      <c r="CS158" s="80"/>
      <c r="CT158" s="80"/>
      <c r="CU158" s="80"/>
      <c r="CV158" s="80"/>
      <c r="CW158" s="80"/>
      <c r="CX158" s="80"/>
      <c r="CY158" s="80"/>
      <c r="CZ158" s="80"/>
      <c r="DA158" s="80"/>
      <c r="DB158" s="80"/>
      <c r="DC158" s="80"/>
    </row>
    <row r="159" customFormat="false" ht="12.75" hidden="false" customHeight="false" outlineLevel="0" collapsed="false"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  <c r="AJ159" s="80"/>
      <c r="AK159" s="80"/>
      <c r="AL159" s="80"/>
      <c r="AM159" s="80"/>
      <c r="AN159" s="80"/>
      <c r="AO159" s="80"/>
      <c r="AP159" s="80"/>
      <c r="AQ159" s="80"/>
      <c r="AR159" s="80"/>
      <c r="AS159" s="80"/>
      <c r="AT159" s="80"/>
      <c r="AU159" s="80"/>
      <c r="AV159" s="80"/>
      <c r="AW159" s="80"/>
      <c r="AX159" s="80"/>
      <c r="AY159" s="80"/>
      <c r="AZ159" s="80"/>
      <c r="BA159" s="80"/>
      <c r="BB159" s="80"/>
      <c r="BC159" s="80"/>
      <c r="BD159" s="80"/>
      <c r="BE159" s="80"/>
      <c r="BF159" s="80"/>
      <c r="BG159" s="80"/>
      <c r="BH159" s="80"/>
      <c r="BI159" s="80"/>
      <c r="BJ159" s="80"/>
      <c r="BK159" s="80"/>
      <c r="BL159" s="80"/>
      <c r="BM159" s="80"/>
      <c r="BN159" s="80"/>
      <c r="BO159" s="80"/>
      <c r="BP159" s="80"/>
      <c r="BQ159" s="80"/>
      <c r="BR159" s="80"/>
      <c r="BS159" s="80"/>
      <c r="BT159" s="80"/>
      <c r="BU159" s="80"/>
      <c r="BV159" s="80"/>
      <c r="BW159" s="80"/>
      <c r="BX159" s="80"/>
      <c r="BY159" s="80"/>
      <c r="BZ159" s="80"/>
      <c r="CA159" s="80"/>
      <c r="CB159" s="80"/>
      <c r="CC159" s="80"/>
      <c r="CD159" s="80"/>
      <c r="CE159" s="80"/>
      <c r="CF159" s="80"/>
      <c r="CG159" s="80"/>
      <c r="CH159" s="80"/>
      <c r="CI159" s="80"/>
      <c r="CJ159" s="80"/>
      <c r="CK159" s="80"/>
      <c r="CL159" s="80"/>
      <c r="CM159" s="80"/>
      <c r="CN159" s="80"/>
      <c r="CO159" s="80"/>
      <c r="CP159" s="80"/>
      <c r="CQ159" s="80"/>
      <c r="CR159" s="80"/>
      <c r="CS159" s="80"/>
      <c r="CT159" s="80"/>
      <c r="CU159" s="80"/>
      <c r="CV159" s="80"/>
      <c r="CW159" s="80"/>
      <c r="CX159" s="80"/>
      <c r="CY159" s="80"/>
      <c r="CZ159" s="80"/>
      <c r="DA159" s="80"/>
      <c r="DB159" s="80"/>
      <c r="DC159" s="80"/>
    </row>
    <row r="160" customFormat="false" ht="12.75" hidden="false" customHeight="false" outlineLevel="0" collapsed="false"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  <c r="AJ160" s="80"/>
      <c r="AK160" s="80"/>
      <c r="AL160" s="80"/>
      <c r="AM160" s="80"/>
      <c r="AN160" s="80"/>
      <c r="AO160" s="80"/>
      <c r="AP160" s="80"/>
      <c r="AQ160" s="80"/>
      <c r="AR160" s="80"/>
      <c r="AS160" s="80"/>
      <c r="AT160" s="80"/>
      <c r="AU160" s="80"/>
      <c r="AV160" s="80"/>
      <c r="AW160" s="80"/>
      <c r="AX160" s="80"/>
      <c r="AY160" s="80"/>
      <c r="AZ160" s="80"/>
      <c r="BA160" s="80"/>
      <c r="BB160" s="80"/>
      <c r="BC160" s="80"/>
      <c r="BD160" s="80"/>
      <c r="BE160" s="80"/>
      <c r="BF160" s="80"/>
      <c r="BG160" s="80"/>
      <c r="BH160" s="80"/>
      <c r="BI160" s="80"/>
      <c r="BJ160" s="80"/>
      <c r="BK160" s="80"/>
      <c r="BL160" s="80"/>
      <c r="BM160" s="80"/>
      <c r="BN160" s="80"/>
      <c r="BO160" s="80"/>
      <c r="BP160" s="80"/>
      <c r="BQ160" s="80"/>
      <c r="BR160" s="80"/>
      <c r="BS160" s="80"/>
      <c r="BT160" s="80"/>
      <c r="BU160" s="80"/>
      <c r="BV160" s="80"/>
      <c r="BW160" s="80"/>
      <c r="BX160" s="80"/>
      <c r="BY160" s="80"/>
      <c r="BZ160" s="80"/>
      <c r="CA160" s="80"/>
      <c r="CB160" s="80"/>
      <c r="CC160" s="80"/>
      <c r="CD160" s="80"/>
      <c r="CE160" s="80"/>
      <c r="CF160" s="80"/>
      <c r="CG160" s="80"/>
      <c r="CH160" s="80"/>
      <c r="CI160" s="80"/>
      <c r="CJ160" s="80"/>
      <c r="CK160" s="80"/>
      <c r="CL160" s="80"/>
      <c r="CM160" s="80"/>
      <c r="CN160" s="80"/>
      <c r="CO160" s="80"/>
      <c r="CP160" s="80"/>
      <c r="CQ160" s="80"/>
      <c r="CR160" s="80"/>
      <c r="CS160" s="80"/>
      <c r="CT160" s="80"/>
      <c r="CU160" s="80"/>
      <c r="CV160" s="80"/>
      <c r="CW160" s="80"/>
      <c r="CX160" s="80"/>
      <c r="CY160" s="80"/>
      <c r="CZ160" s="80"/>
      <c r="DA160" s="80"/>
      <c r="DB160" s="80"/>
      <c r="DC160" s="80"/>
    </row>
    <row r="161" customFormat="false" ht="12.75" hidden="false" customHeight="false" outlineLevel="0" collapsed="false"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  <c r="AJ161" s="80"/>
      <c r="AK161" s="80"/>
      <c r="AL161" s="80"/>
      <c r="AM161" s="80"/>
      <c r="AN161" s="80"/>
      <c r="AO161" s="80"/>
      <c r="AP161" s="80"/>
      <c r="AQ161" s="80"/>
      <c r="AR161" s="80"/>
      <c r="AS161" s="80"/>
      <c r="AT161" s="80"/>
      <c r="AU161" s="80"/>
      <c r="AV161" s="80"/>
      <c r="AW161" s="80"/>
      <c r="AX161" s="80"/>
      <c r="AY161" s="80"/>
      <c r="AZ161" s="80"/>
      <c r="BA161" s="80"/>
      <c r="BB161" s="80"/>
      <c r="BC161" s="80"/>
      <c r="BD161" s="80"/>
      <c r="BE161" s="80"/>
      <c r="BF161" s="80"/>
      <c r="BG161" s="80"/>
      <c r="BH161" s="80"/>
      <c r="BI161" s="80"/>
      <c r="BJ161" s="80"/>
      <c r="BK161" s="80"/>
      <c r="BL161" s="80"/>
      <c r="BM161" s="80"/>
      <c r="BN161" s="80"/>
      <c r="BO161" s="80"/>
      <c r="BP161" s="80"/>
      <c r="BQ161" s="80"/>
      <c r="BR161" s="80"/>
      <c r="BS161" s="80"/>
      <c r="BT161" s="80"/>
      <c r="BU161" s="80"/>
      <c r="BV161" s="80"/>
      <c r="BW161" s="80"/>
      <c r="BX161" s="80"/>
      <c r="BY161" s="80"/>
      <c r="BZ161" s="80"/>
      <c r="CA161" s="80"/>
      <c r="CB161" s="80"/>
      <c r="CC161" s="80"/>
      <c r="CD161" s="80"/>
      <c r="CE161" s="80"/>
      <c r="CF161" s="80"/>
      <c r="CG161" s="80"/>
      <c r="CH161" s="80"/>
      <c r="CI161" s="80"/>
      <c r="CJ161" s="80"/>
      <c r="CK161" s="80"/>
      <c r="CL161" s="80"/>
      <c r="CM161" s="80"/>
      <c r="CN161" s="80"/>
      <c r="CO161" s="80"/>
      <c r="CP161" s="80"/>
      <c r="CQ161" s="80"/>
      <c r="CR161" s="80"/>
      <c r="CS161" s="80"/>
      <c r="CT161" s="80"/>
      <c r="CU161" s="80"/>
      <c r="CV161" s="80"/>
      <c r="CW161" s="80"/>
      <c r="CX161" s="80"/>
      <c r="CY161" s="80"/>
      <c r="CZ161" s="80"/>
      <c r="DA161" s="80"/>
      <c r="DB161" s="80"/>
      <c r="DC161" s="80"/>
    </row>
    <row r="162" customFormat="false" ht="12.75" hidden="false" customHeight="false" outlineLevel="0" collapsed="false"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  <c r="AJ162" s="80"/>
      <c r="AK162" s="80"/>
      <c r="AL162" s="80"/>
      <c r="AM162" s="80"/>
      <c r="AN162" s="80"/>
      <c r="AO162" s="80"/>
      <c r="AP162" s="80"/>
      <c r="AQ162" s="80"/>
      <c r="AR162" s="80"/>
      <c r="AS162" s="80"/>
      <c r="AT162" s="80"/>
      <c r="AU162" s="80"/>
      <c r="AV162" s="80"/>
      <c r="AW162" s="80"/>
      <c r="AX162" s="80"/>
      <c r="AY162" s="80"/>
      <c r="AZ162" s="80"/>
      <c r="BA162" s="80"/>
      <c r="BB162" s="80"/>
      <c r="BC162" s="80"/>
      <c r="BD162" s="80"/>
      <c r="BE162" s="80"/>
      <c r="BF162" s="80"/>
      <c r="BG162" s="80"/>
      <c r="BH162" s="80"/>
      <c r="BI162" s="80"/>
      <c r="BJ162" s="80"/>
      <c r="BK162" s="80"/>
      <c r="BL162" s="80"/>
      <c r="BM162" s="80"/>
      <c r="BN162" s="80"/>
      <c r="BO162" s="80"/>
      <c r="BP162" s="80"/>
      <c r="BQ162" s="80"/>
      <c r="BR162" s="80"/>
      <c r="BS162" s="80"/>
      <c r="BT162" s="80"/>
      <c r="BU162" s="80"/>
      <c r="BV162" s="80"/>
      <c r="BW162" s="80"/>
      <c r="BX162" s="80"/>
      <c r="BY162" s="80"/>
      <c r="BZ162" s="80"/>
      <c r="CA162" s="80"/>
      <c r="CB162" s="80"/>
      <c r="CC162" s="80"/>
      <c r="CD162" s="80"/>
      <c r="CE162" s="80"/>
      <c r="CF162" s="80"/>
      <c r="CG162" s="80"/>
      <c r="CH162" s="80"/>
      <c r="CI162" s="80"/>
      <c r="CJ162" s="80"/>
      <c r="CK162" s="80"/>
      <c r="CL162" s="80"/>
      <c r="CM162" s="80"/>
      <c r="CN162" s="80"/>
      <c r="CO162" s="80"/>
      <c r="CP162" s="80"/>
      <c r="CQ162" s="80"/>
      <c r="CR162" s="80"/>
      <c r="CS162" s="80"/>
      <c r="CT162" s="80"/>
      <c r="CU162" s="80"/>
      <c r="CV162" s="80"/>
      <c r="CW162" s="80"/>
      <c r="CX162" s="80"/>
      <c r="CY162" s="80"/>
      <c r="CZ162" s="80"/>
      <c r="DA162" s="80"/>
      <c r="DB162" s="80"/>
      <c r="DC162" s="80"/>
    </row>
    <row r="163" customFormat="false" ht="12.75" hidden="false" customHeight="false" outlineLevel="0" collapsed="false"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  <c r="AJ163" s="80"/>
      <c r="AK163" s="80"/>
      <c r="AL163" s="80"/>
      <c r="AM163" s="80"/>
      <c r="AN163" s="80"/>
      <c r="AO163" s="80"/>
      <c r="AP163" s="80"/>
      <c r="AQ163" s="80"/>
      <c r="AR163" s="80"/>
      <c r="AS163" s="80"/>
      <c r="AT163" s="80"/>
      <c r="AU163" s="80"/>
      <c r="AV163" s="80"/>
      <c r="AW163" s="80"/>
      <c r="AX163" s="80"/>
      <c r="AY163" s="80"/>
      <c r="AZ163" s="80"/>
      <c r="BA163" s="80"/>
      <c r="BB163" s="80"/>
      <c r="BC163" s="80"/>
      <c r="BD163" s="80"/>
      <c r="BE163" s="80"/>
      <c r="BF163" s="80"/>
      <c r="BG163" s="80"/>
      <c r="BH163" s="80"/>
      <c r="BI163" s="80"/>
      <c r="BJ163" s="80"/>
      <c r="BK163" s="80"/>
      <c r="BL163" s="80"/>
      <c r="BM163" s="80"/>
      <c r="BN163" s="80"/>
      <c r="BO163" s="80"/>
      <c r="BP163" s="80"/>
      <c r="BQ163" s="80"/>
      <c r="BR163" s="80"/>
      <c r="BS163" s="80"/>
      <c r="BT163" s="80"/>
      <c r="BU163" s="80"/>
      <c r="BV163" s="80"/>
      <c r="BW163" s="80"/>
      <c r="BX163" s="80"/>
      <c r="BY163" s="80"/>
      <c r="BZ163" s="80"/>
      <c r="CA163" s="80"/>
      <c r="CB163" s="80"/>
      <c r="CC163" s="80"/>
      <c r="CD163" s="80"/>
      <c r="CE163" s="80"/>
      <c r="CF163" s="80"/>
      <c r="CG163" s="80"/>
      <c r="CH163" s="80"/>
      <c r="CI163" s="80"/>
      <c r="CJ163" s="80"/>
      <c r="CK163" s="80"/>
      <c r="CL163" s="80"/>
      <c r="CM163" s="80"/>
      <c r="CN163" s="80"/>
      <c r="CO163" s="80"/>
      <c r="CP163" s="80"/>
      <c r="CQ163" s="80"/>
      <c r="CR163" s="80"/>
      <c r="CS163" s="80"/>
      <c r="CT163" s="80"/>
      <c r="CU163" s="80"/>
      <c r="CV163" s="80"/>
      <c r="CW163" s="80"/>
      <c r="CX163" s="80"/>
      <c r="CY163" s="80"/>
      <c r="CZ163" s="80"/>
      <c r="DA163" s="80"/>
      <c r="DB163" s="80"/>
      <c r="DC163" s="80"/>
    </row>
    <row r="164" customFormat="false" ht="12.75" hidden="false" customHeight="false" outlineLevel="0" collapsed="false"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  <c r="AJ164" s="80"/>
      <c r="AK164" s="80"/>
      <c r="AL164" s="80"/>
      <c r="AM164" s="80"/>
      <c r="AN164" s="80"/>
      <c r="AO164" s="80"/>
      <c r="AP164" s="80"/>
      <c r="AQ164" s="80"/>
      <c r="AR164" s="80"/>
      <c r="AS164" s="80"/>
      <c r="AT164" s="80"/>
      <c r="AU164" s="80"/>
      <c r="AV164" s="80"/>
      <c r="AW164" s="80"/>
      <c r="AX164" s="80"/>
      <c r="AY164" s="80"/>
      <c r="AZ164" s="80"/>
      <c r="BA164" s="80"/>
      <c r="BB164" s="80"/>
      <c r="BC164" s="80"/>
      <c r="BD164" s="80"/>
      <c r="BE164" s="80"/>
      <c r="BF164" s="80"/>
      <c r="BG164" s="80"/>
      <c r="BH164" s="80"/>
      <c r="BI164" s="80"/>
      <c r="BJ164" s="80"/>
      <c r="BK164" s="80"/>
      <c r="BL164" s="80"/>
      <c r="BM164" s="80"/>
      <c r="BN164" s="80"/>
      <c r="BO164" s="80"/>
      <c r="BP164" s="80"/>
      <c r="BQ164" s="80"/>
      <c r="BR164" s="80"/>
      <c r="BS164" s="80"/>
      <c r="BT164" s="80"/>
      <c r="BU164" s="80"/>
      <c r="BV164" s="80"/>
      <c r="BW164" s="80"/>
      <c r="BX164" s="80"/>
      <c r="BY164" s="80"/>
      <c r="BZ164" s="80"/>
      <c r="CA164" s="80"/>
      <c r="CB164" s="80"/>
      <c r="CC164" s="80"/>
      <c r="CD164" s="80"/>
      <c r="CE164" s="80"/>
      <c r="CF164" s="80"/>
      <c r="CG164" s="80"/>
      <c r="CH164" s="80"/>
      <c r="CI164" s="80"/>
      <c r="CJ164" s="80"/>
      <c r="CK164" s="80"/>
      <c r="CL164" s="80"/>
      <c r="CM164" s="80"/>
      <c r="CN164" s="80"/>
      <c r="CO164" s="80"/>
      <c r="CP164" s="80"/>
      <c r="CQ164" s="80"/>
      <c r="CR164" s="80"/>
      <c r="CS164" s="80"/>
      <c r="CT164" s="80"/>
      <c r="CU164" s="80"/>
      <c r="CV164" s="80"/>
      <c r="CW164" s="80"/>
      <c r="CX164" s="80"/>
      <c r="CY164" s="80"/>
      <c r="CZ164" s="80"/>
      <c r="DA164" s="80"/>
      <c r="DB164" s="80"/>
      <c r="DC164" s="80"/>
    </row>
    <row r="165" customFormat="false" ht="12.75" hidden="false" customHeight="false" outlineLevel="0" collapsed="false"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  <c r="AJ165" s="80"/>
      <c r="AK165" s="80"/>
      <c r="AL165" s="80"/>
      <c r="AM165" s="80"/>
      <c r="AN165" s="80"/>
      <c r="AO165" s="80"/>
      <c r="AP165" s="80"/>
      <c r="AQ165" s="80"/>
      <c r="AR165" s="80"/>
      <c r="AS165" s="80"/>
      <c r="AT165" s="80"/>
      <c r="AU165" s="80"/>
      <c r="AV165" s="80"/>
      <c r="AW165" s="80"/>
      <c r="AX165" s="80"/>
      <c r="AY165" s="80"/>
      <c r="AZ165" s="80"/>
      <c r="BA165" s="80"/>
      <c r="BB165" s="80"/>
      <c r="BC165" s="80"/>
      <c r="BD165" s="80"/>
      <c r="BE165" s="80"/>
      <c r="BF165" s="80"/>
      <c r="BG165" s="80"/>
      <c r="BH165" s="80"/>
      <c r="BI165" s="80"/>
      <c r="BJ165" s="80"/>
      <c r="BK165" s="80"/>
      <c r="BL165" s="80"/>
      <c r="BM165" s="80"/>
      <c r="BN165" s="80"/>
      <c r="BO165" s="80"/>
      <c r="BP165" s="80"/>
      <c r="BQ165" s="80"/>
      <c r="BR165" s="80"/>
      <c r="BS165" s="80"/>
      <c r="BT165" s="80"/>
      <c r="BU165" s="80"/>
      <c r="BV165" s="80"/>
      <c r="BW165" s="80"/>
      <c r="BX165" s="80"/>
      <c r="BY165" s="80"/>
      <c r="BZ165" s="80"/>
      <c r="CA165" s="80"/>
      <c r="CB165" s="80"/>
      <c r="CC165" s="80"/>
      <c r="CD165" s="80"/>
      <c r="CE165" s="80"/>
      <c r="CF165" s="80"/>
      <c r="CG165" s="80"/>
      <c r="CH165" s="80"/>
      <c r="CI165" s="80"/>
      <c r="CJ165" s="80"/>
      <c r="CK165" s="80"/>
      <c r="CL165" s="80"/>
      <c r="CM165" s="80"/>
      <c r="CN165" s="80"/>
      <c r="CO165" s="80"/>
      <c r="CP165" s="80"/>
      <c r="CQ165" s="80"/>
      <c r="CR165" s="80"/>
      <c r="CS165" s="80"/>
      <c r="CT165" s="80"/>
      <c r="CU165" s="80"/>
      <c r="CV165" s="80"/>
      <c r="CW165" s="80"/>
      <c r="CX165" s="80"/>
      <c r="CY165" s="80"/>
      <c r="CZ165" s="80"/>
      <c r="DA165" s="80"/>
      <c r="DB165" s="80"/>
      <c r="DC165" s="80"/>
    </row>
    <row r="166" customFormat="false" ht="12.75" hidden="false" customHeight="false" outlineLevel="0" collapsed="false"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  <c r="AJ166" s="80"/>
      <c r="AK166" s="80"/>
      <c r="AL166" s="80"/>
      <c r="AM166" s="80"/>
      <c r="AN166" s="80"/>
      <c r="AO166" s="80"/>
      <c r="AP166" s="80"/>
      <c r="AQ166" s="80"/>
      <c r="AR166" s="80"/>
      <c r="AS166" s="80"/>
      <c r="AT166" s="80"/>
      <c r="AU166" s="80"/>
      <c r="AV166" s="80"/>
      <c r="AW166" s="80"/>
      <c r="AX166" s="80"/>
      <c r="AY166" s="80"/>
      <c r="AZ166" s="80"/>
      <c r="BA166" s="80"/>
      <c r="BB166" s="80"/>
      <c r="BC166" s="80"/>
      <c r="BD166" s="80"/>
      <c r="BE166" s="80"/>
      <c r="BF166" s="80"/>
      <c r="BG166" s="80"/>
      <c r="BH166" s="80"/>
      <c r="BI166" s="80"/>
      <c r="BJ166" s="80"/>
      <c r="BK166" s="80"/>
      <c r="BL166" s="80"/>
      <c r="BM166" s="80"/>
      <c r="BN166" s="80"/>
      <c r="BO166" s="80"/>
      <c r="BP166" s="80"/>
      <c r="BQ166" s="80"/>
      <c r="BR166" s="80"/>
      <c r="BS166" s="80"/>
      <c r="BT166" s="80"/>
      <c r="BU166" s="80"/>
      <c r="BV166" s="80"/>
      <c r="BW166" s="80"/>
      <c r="BX166" s="80"/>
      <c r="BY166" s="80"/>
      <c r="BZ166" s="80"/>
      <c r="CA166" s="80"/>
      <c r="CB166" s="80"/>
      <c r="CC166" s="80"/>
      <c r="CD166" s="80"/>
      <c r="CE166" s="80"/>
      <c r="CF166" s="80"/>
      <c r="CG166" s="80"/>
      <c r="CH166" s="80"/>
      <c r="CI166" s="80"/>
      <c r="CJ166" s="80"/>
      <c r="CK166" s="80"/>
      <c r="CL166" s="80"/>
      <c r="CM166" s="80"/>
      <c r="CN166" s="80"/>
      <c r="CO166" s="80"/>
      <c r="CP166" s="80"/>
      <c r="CQ166" s="80"/>
      <c r="CR166" s="80"/>
      <c r="CS166" s="80"/>
      <c r="CT166" s="80"/>
      <c r="CU166" s="80"/>
      <c r="CV166" s="80"/>
      <c r="CW166" s="80"/>
      <c r="CX166" s="80"/>
      <c r="CY166" s="80"/>
      <c r="CZ166" s="80"/>
      <c r="DA166" s="80"/>
      <c r="DB166" s="80"/>
      <c r="DC166" s="80"/>
    </row>
    <row r="167" customFormat="false" ht="12.75" hidden="false" customHeight="false" outlineLevel="0" collapsed="false"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  <c r="AJ167" s="80"/>
      <c r="AK167" s="80"/>
      <c r="AL167" s="80"/>
      <c r="AM167" s="80"/>
      <c r="AN167" s="80"/>
      <c r="AO167" s="80"/>
      <c r="AP167" s="80"/>
      <c r="AQ167" s="80"/>
      <c r="AR167" s="80"/>
      <c r="AS167" s="80"/>
      <c r="AT167" s="80"/>
      <c r="AU167" s="80"/>
      <c r="AV167" s="80"/>
      <c r="AW167" s="80"/>
      <c r="AX167" s="80"/>
      <c r="AY167" s="80"/>
      <c r="AZ167" s="80"/>
      <c r="BA167" s="80"/>
      <c r="BB167" s="80"/>
      <c r="BC167" s="80"/>
      <c r="BD167" s="80"/>
      <c r="BE167" s="80"/>
      <c r="BF167" s="80"/>
      <c r="BG167" s="80"/>
      <c r="BH167" s="80"/>
      <c r="BI167" s="80"/>
      <c r="BJ167" s="80"/>
      <c r="BK167" s="80"/>
      <c r="BL167" s="80"/>
      <c r="BM167" s="80"/>
      <c r="BN167" s="80"/>
      <c r="BO167" s="80"/>
      <c r="BP167" s="80"/>
      <c r="BQ167" s="80"/>
      <c r="BR167" s="80"/>
      <c r="BS167" s="80"/>
      <c r="BT167" s="80"/>
      <c r="BU167" s="80"/>
      <c r="BV167" s="80"/>
      <c r="BW167" s="80"/>
      <c r="BX167" s="80"/>
      <c r="BY167" s="80"/>
      <c r="BZ167" s="80"/>
      <c r="CA167" s="80"/>
      <c r="CB167" s="80"/>
      <c r="CC167" s="80"/>
      <c r="CD167" s="80"/>
      <c r="CE167" s="80"/>
      <c r="CF167" s="80"/>
      <c r="CG167" s="80"/>
      <c r="CH167" s="80"/>
      <c r="CI167" s="80"/>
      <c r="CJ167" s="80"/>
      <c r="CK167" s="80"/>
      <c r="CL167" s="80"/>
      <c r="CM167" s="80"/>
      <c r="CN167" s="80"/>
      <c r="CO167" s="80"/>
      <c r="CP167" s="80"/>
      <c r="CQ167" s="80"/>
      <c r="CR167" s="80"/>
      <c r="CS167" s="80"/>
      <c r="CT167" s="80"/>
      <c r="CU167" s="80"/>
      <c r="CV167" s="80"/>
      <c r="CW167" s="80"/>
      <c r="CX167" s="80"/>
      <c r="CY167" s="80"/>
      <c r="CZ167" s="80"/>
      <c r="DA167" s="80"/>
      <c r="DB167" s="80"/>
      <c r="DC167" s="80"/>
    </row>
    <row r="168" customFormat="false" ht="12.75" hidden="false" customHeight="false" outlineLevel="0" collapsed="false"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  <c r="AJ168" s="80"/>
      <c r="AK168" s="80"/>
      <c r="AL168" s="80"/>
      <c r="AM168" s="80"/>
      <c r="AN168" s="80"/>
      <c r="AO168" s="80"/>
      <c r="AP168" s="80"/>
      <c r="AQ168" s="80"/>
      <c r="AR168" s="80"/>
      <c r="AS168" s="80"/>
      <c r="AT168" s="80"/>
      <c r="AU168" s="80"/>
      <c r="AV168" s="80"/>
      <c r="AW168" s="80"/>
      <c r="AX168" s="80"/>
      <c r="AY168" s="80"/>
      <c r="AZ168" s="80"/>
      <c r="BA168" s="80"/>
      <c r="BB168" s="80"/>
      <c r="BC168" s="80"/>
      <c r="BD168" s="80"/>
      <c r="BE168" s="80"/>
      <c r="BF168" s="80"/>
      <c r="BG168" s="80"/>
      <c r="BH168" s="80"/>
      <c r="BI168" s="80"/>
      <c r="BJ168" s="80"/>
      <c r="BK168" s="80"/>
      <c r="BL168" s="80"/>
      <c r="BM168" s="80"/>
      <c r="BN168" s="80"/>
      <c r="BO168" s="80"/>
      <c r="BP168" s="80"/>
      <c r="BQ168" s="80"/>
      <c r="BR168" s="80"/>
      <c r="BS168" s="80"/>
      <c r="BT168" s="80"/>
      <c r="BU168" s="80"/>
      <c r="BV168" s="80"/>
      <c r="BW168" s="80"/>
      <c r="BX168" s="80"/>
      <c r="BY168" s="80"/>
      <c r="BZ168" s="80"/>
      <c r="CA168" s="80"/>
      <c r="CB168" s="80"/>
      <c r="CC168" s="80"/>
      <c r="CD168" s="80"/>
      <c r="CE168" s="80"/>
      <c r="CF168" s="80"/>
      <c r="CG168" s="80"/>
      <c r="CH168" s="80"/>
      <c r="CI168" s="80"/>
      <c r="CJ168" s="80"/>
      <c r="CK168" s="80"/>
      <c r="CL168" s="80"/>
      <c r="CM168" s="80"/>
      <c r="CN168" s="80"/>
      <c r="CO168" s="80"/>
      <c r="CP168" s="80"/>
      <c r="CQ168" s="80"/>
      <c r="CR168" s="80"/>
      <c r="CS168" s="80"/>
      <c r="CT168" s="80"/>
      <c r="CU168" s="80"/>
      <c r="CV168" s="80"/>
      <c r="CW168" s="80"/>
      <c r="CX168" s="80"/>
      <c r="CY168" s="80"/>
      <c r="CZ168" s="80"/>
      <c r="DA168" s="80"/>
      <c r="DB168" s="80"/>
      <c r="DC168" s="80"/>
    </row>
    <row r="169" customFormat="false" ht="12.75" hidden="false" customHeight="false" outlineLevel="0" collapsed="false"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  <c r="AN169" s="80"/>
      <c r="AO169" s="80"/>
      <c r="AP169" s="80"/>
      <c r="AQ169" s="80"/>
      <c r="AR169" s="80"/>
      <c r="AS169" s="80"/>
      <c r="AT169" s="80"/>
      <c r="AU169" s="80"/>
      <c r="AV169" s="80"/>
      <c r="AW169" s="80"/>
      <c r="AX169" s="80"/>
      <c r="AY169" s="80"/>
      <c r="AZ169" s="80"/>
      <c r="BA169" s="80"/>
      <c r="BB169" s="80"/>
      <c r="BC169" s="80"/>
      <c r="BD169" s="80"/>
      <c r="BE169" s="80"/>
      <c r="BF169" s="80"/>
      <c r="BG169" s="80"/>
      <c r="BH169" s="80"/>
      <c r="BI169" s="80"/>
      <c r="BJ169" s="80"/>
      <c r="BK169" s="80"/>
      <c r="BL169" s="80"/>
      <c r="BM169" s="80"/>
      <c r="BN169" s="80"/>
      <c r="BO169" s="80"/>
      <c r="BP169" s="80"/>
      <c r="BQ169" s="80"/>
      <c r="BR169" s="80"/>
      <c r="BS169" s="80"/>
      <c r="BT169" s="80"/>
      <c r="BU169" s="80"/>
      <c r="BV169" s="80"/>
      <c r="BW169" s="80"/>
      <c r="BX169" s="80"/>
      <c r="BY169" s="80"/>
      <c r="BZ169" s="80"/>
      <c r="CA169" s="80"/>
      <c r="CB169" s="80"/>
      <c r="CC169" s="80"/>
      <c r="CD169" s="80"/>
      <c r="CE169" s="80"/>
      <c r="CF169" s="80"/>
      <c r="CG169" s="80"/>
      <c r="CH169" s="80"/>
      <c r="CI169" s="80"/>
      <c r="CJ169" s="80"/>
      <c r="CK169" s="80"/>
      <c r="CL169" s="80"/>
      <c r="CM169" s="80"/>
      <c r="CN169" s="80"/>
      <c r="CO169" s="80"/>
      <c r="CP169" s="80"/>
      <c r="CQ169" s="80"/>
      <c r="CR169" s="80"/>
      <c r="CS169" s="80"/>
      <c r="CT169" s="80"/>
      <c r="CU169" s="80"/>
      <c r="CV169" s="80"/>
      <c r="CW169" s="80"/>
      <c r="CX169" s="80"/>
      <c r="CY169" s="80"/>
      <c r="CZ169" s="80"/>
      <c r="DA169" s="80"/>
      <c r="DB169" s="80"/>
      <c r="DC169" s="80"/>
    </row>
    <row r="170" customFormat="false" ht="12.75" hidden="false" customHeight="false" outlineLevel="0" collapsed="false"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  <c r="AK170" s="80"/>
      <c r="AL170" s="80"/>
      <c r="AM170" s="80"/>
      <c r="AN170" s="80"/>
      <c r="AO170" s="80"/>
      <c r="AP170" s="80"/>
      <c r="AQ170" s="80"/>
      <c r="AR170" s="80"/>
      <c r="AS170" s="80"/>
      <c r="AT170" s="80"/>
      <c r="AU170" s="80"/>
      <c r="AV170" s="80"/>
      <c r="AW170" s="80"/>
      <c r="AX170" s="80"/>
      <c r="AY170" s="80"/>
      <c r="AZ170" s="80"/>
      <c r="BA170" s="80"/>
      <c r="BB170" s="80"/>
      <c r="BC170" s="80"/>
      <c r="BD170" s="80"/>
      <c r="BE170" s="80"/>
      <c r="BF170" s="80"/>
      <c r="BG170" s="80"/>
      <c r="BH170" s="80"/>
      <c r="BI170" s="80"/>
      <c r="BJ170" s="80"/>
      <c r="BK170" s="80"/>
      <c r="BL170" s="80"/>
      <c r="BM170" s="80"/>
      <c r="BN170" s="80"/>
      <c r="BO170" s="80"/>
      <c r="BP170" s="80"/>
      <c r="BQ170" s="80"/>
      <c r="BR170" s="80"/>
      <c r="BS170" s="80"/>
      <c r="BT170" s="80"/>
      <c r="BU170" s="80"/>
      <c r="BV170" s="80"/>
      <c r="BW170" s="80"/>
      <c r="BX170" s="80"/>
      <c r="BY170" s="80"/>
      <c r="BZ170" s="80"/>
      <c r="CA170" s="80"/>
      <c r="CB170" s="80"/>
      <c r="CC170" s="80"/>
      <c r="CD170" s="80"/>
      <c r="CE170" s="80"/>
      <c r="CF170" s="80"/>
      <c r="CG170" s="80"/>
      <c r="CH170" s="80"/>
      <c r="CI170" s="80"/>
      <c r="CJ170" s="80"/>
      <c r="CK170" s="80"/>
      <c r="CL170" s="80"/>
      <c r="CM170" s="80"/>
      <c r="CN170" s="80"/>
      <c r="CO170" s="80"/>
      <c r="CP170" s="80"/>
      <c r="CQ170" s="80"/>
      <c r="CR170" s="80"/>
      <c r="CS170" s="80"/>
      <c r="CT170" s="80"/>
      <c r="CU170" s="80"/>
      <c r="CV170" s="80"/>
      <c r="CW170" s="80"/>
      <c r="CX170" s="80"/>
      <c r="CY170" s="80"/>
      <c r="CZ170" s="80"/>
      <c r="DA170" s="80"/>
      <c r="DB170" s="80"/>
      <c r="DC170" s="80"/>
    </row>
    <row r="171" customFormat="false" ht="12.75" hidden="false" customHeight="false" outlineLevel="0" collapsed="false"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0"/>
      <c r="AL171" s="80"/>
      <c r="AM171" s="80"/>
      <c r="AN171" s="80"/>
      <c r="AO171" s="80"/>
      <c r="AP171" s="80"/>
      <c r="AQ171" s="80"/>
      <c r="AR171" s="80"/>
      <c r="AS171" s="80"/>
      <c r="AT171" s="80"/>
      <c r="AU171" s="80"/>
      <c r="AV171" s="80"/>
      <c r="AW171" s="80"/>
      <c r="AX171" s="80"/>
      <c r="AY171" s="80"/>
      <c r="AZ171" s="80"/>
      <c r="BA171" s="80"/>
      <c r="BB171" s="80"/>
      <c r="BC171" s="80"/>
      <c r="BD171" s="80"/>
      <c r="BE171" s="80"/>
      <c r="BF171" s="80"/>
      <c r="BG171" s="80"/>
      <c r="BH171" s="80"/>
      <c r="BI171" s="80"/>
      <c r="BJ171" s="80"/>
      <c r="BK171" s="80"/>
      <c r="BL171" s="80"/>
      <c r="BM171" s="80"/>
      <c r="BN171" s="80"/>
      <c r="BO171" s="80"/>
      <c r="BP171" s="80"/>
      <c r="BQ171" s="80"/>
      <c r="BR171" s="80"/>
      <c r="BS171" s="80"/>
      <c r="BT171" s="80"/>
      <c r="BU171" s="80"/>
      <c r="BV171" s="80"/>
      <c r="BW171" s="80"/>
      <c r="BX171" s="80"/>
      <c r="BY171" s="80"/>
      <c r="BZ171" s="80"/>
      <c r="CA171" s="80"/>
      <c r="CB171" s="80"/>
      <c r="CC171" s="80"/>
      <c r="CD171" s="80"/>
      <c r="CE171" s="80"/>
      <c r="CF171" s="80"/>
      <c r="CG171" s="80"/>
      <c r="CH171" s="80"/>
      <c r="CI171" s="80"/>
      <c r="CJ171" s="80"/>
      <c r="CK171" s="80"/>
      <c r="CL171" s="80"/>
      <c r="CM171" s="80"/>
      <c r="CN171" s="80"/>
      <c r="CO171" s="80"/>
      <c r="CP171" s="80"/>
      <c r="CQ171" s="80"/>
      <c r="CR171" s="80"/>
      <c r="CS171" s="80"/>
      <c r="CT171" s="80"/>
      <c r="CU171" s="80"/>
      <c r="CV171" s="80"/>
      <c r="CW171" s="80"/>
      <c r="CX171" s="80"/>
      <c r="CY171" s="80"/>
      <c r="CZ171" s="80"/>
      <c r="DA171" s="80"/>
      <c r="DB171" s="80"/>
      <c r="DC171" s="80"/>
    </row>
    <row r="172" customFormat="false" ht="12.75" hidden="false" customHeight="false" outlineLevel="0" collapsed="false"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80"/>
      <c r="AL172" s="80"/>
      <c r="AM172" s="80"/>
      <c r="AN172" s="80"/>
      <c r="AO172" s="80"/>
      <c r="AP172" s="80"/>
      <c r="AQ172" s="80"/>
      <c r="AR172" s="80"/>
      <c r="AS172" s="80"/>
      <c r="AT172" s="80"/>
      <c r="AU172" s="80"/>
      <c r="AV172" s="80"/>
      <c r="AW172" s="80"/>
      <c r="AX172" s="80"/>
      <c r="AY172" s="80"/>
      <c r="AZ172" s="80"/>
      <c r="BA172" s="80"/>
      <c r="BB172" s="80"/>
      <c r="BC172" s="80"/>
      <c r="BD172" s="80"/>
      <c r="BE172" s="80"/>
      <c r="BF172" s="80"/>
      <c r="BG172" s="80"/>
      <c r="BH172" s="80"/>
      <c r="BI172" s="80"/>
      <c r="BJ172" s="80"/>
      <c r="BK172" s="80"/>
      <c r="BL172" s="80"/>
      <c r="BM172" s="80"/>
      <c r="BN172" s="80"/>
      <c r="BO172" s="80"/>
      <c r="BP172" s="80"/>
      <c r="BQ172" s="80"/>
      <c r="BR172" s="80"/>
      <c r="BS172" s="80"/>
      <c r="BT172" s="80"/>
      <c r="BU172" s="80"/>
      <c r="BV172" s="80"/>
      <c r="BW172" s="80"/>
      <c r="BX172" s="80"/>
      <c r="BY172" s="80"/>
      <c r="BZ172" s="80"/>
      <c r="CA172" s="80"/>
      <c r="CB172" s="80"/>
      <c r="CC172" s="80"/>
      <c r="CD172" s="80"/>
      <c r="CE172" s="80"/>
      <c r="CF172" s="80"/>
      <c r="CG172" s="80"/>
      <c r="CH172" s="80"/>
      <c r="CI172" s="80"/>
      <c r="CJ172" s="80"/>
      <c r="CK172" s="80"/>
      <c r="CL172" s="80"/>
      <c r="CM172" s="80"/>
      <c r="CN172" s="80"/>
      <c r="CO172" s="80"/>
      <c r="CP172" s="80"/>
      <c r="CQ172" s="80"/>
      <c r="CR172" s="80"/>
      <c r="CS172" s="80"/>
      <c r="CT172" s="80"/>
      <c r="CU172" s="80"/>
      <c r="CV172" s="80"/>
      <c r="CW172" s="80"/>
      <c r="CX172" s="80"/>
      <c r="CY172" s="80"/>
      <c r="CZ172" s="80"/>
      <c r="DA172" s="80"/>
      <c r="DB172" s="80"/>
      <c r="DC172" s="80"/>
    </row>
    <row r="173" customFormat="false" ht="12.75" hidden="false" customHeight="false" outlineLevel="0" collapsed="false"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80"/>
      <c r="AK173" s="80"/>
      <c r="AL173" s="80"/>
      <c r="AM173" s="80"/>
      <c r="AN173" s="80"/>
      <c r="AO173" s="80"/>
      <c r="AP173" s="80"/>
      <c r="AQ173" s="80"/>
      <c r="AR173" s="80"/>
      <c r="AS173" s="80"/>
      <c r="AT173" s="80"/>
      <c r="AU173" s="80"/>
      <c r="AV173" s="80"/>
      <c r="AW173" s="80"/>
      <c r="AX173" s="80"/>
      <c r="AY173" s="80"/>
      <c r="AZ173" s="80"/>
      <c r="BA173" s="80"/>
      <c r="BB173" s="80"/>
      <c r="BC173" s="80"/>
      <c r="BD173" s="80"/>
      <c r="BE173" s="80"/>
      <c r="BF173" s="80"/>
      <c r="BG173" s="80"/>
      <c r="BH173" s="80"/>
      <c r="BI173" s="80"/>
      <c r="BJ173" s="80"/>
      <c r="BK173" s="80"/>
      <c r="BL173" s="80"/>
      <c r="BM173" s="80"/>
      <c r="BN173" s="80"/>
      <c r="BO173" s="80"/>
      <c r="BP173" s="80"/>
      <c r="BQ173" s="80"/>
      <c r="BR173" s="80"/>
      <c r="BS173" s="80"/>
      <c r="BT173" s="80"/>
      <c r="BU173" s="80"/>
      <c r="BV173" s="80"/>
      <c r="BW173" s="80"/>
      <c r="BX173" s="80"/>
      <c r="BY173" s="80"/>
      <c r="BZ173" s="80"/>
      <c r="CA173" s="80"/>
      <c r="CB173" s="80"/>
      <c r="CC173" s="80"/>
      <c r="CD173" s="80"/>
      <c r="CE173" s="80"/>
      <c r="CF173" s="80"/>
      <c r="CG173" s="80"/>
      <c r="CH173" s="80"/>
      <c r="CI173" s="80"/>
      <c r="CJ173" s="80"/>
      <c r="CK173" s="80"/>
      <c r="CL173" s="80"/>
      <c r="CM173" s="80"/>
      <c r="CN173" s="80"/>
      <c r="CO173" s="80"/>
      <c r="CP173" s="80"/>
      <c r="CQ173" s="80"/>
      <c r="CR173" s="80"/>
      <c r="CS173" s="80"/>
      <c r="CT173" s="80"/>
      <c r="CU173" s="80"/>
      <c r="CV173" s="80"/>
      <c r="CW173" s="80"/>
      <c r="CX173" s="80"/>
      <c r="CY173" s="80"/>
      <c r="CZ173" s="80"/>
      <c r="DA173" s="80"/>
      <c r="DB173" s="80"/>
      <c r="DC173" s="80"/>
    </row>
    <row r="174" customFormat="false" ht="12.75" hidden="false" customHeight="false" outlineLevel="0" collapsed="false"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80"/>
      <c r="AK174" s="80"/>
      <c r="AL174" s="80"/>
      <c r="AM174" s="80"/>
      <c r="AN174" s="80"/>
      <c r="AO174" s="80"/>
      <c r="AP174" s="80"/>
      <c r="AQ174" s="80"/>
      <c r="AR174" s="80"/>
      <c r="AS174" s="80"/>
      <c r="AT174" s="80"/>
      <c r="AU174" s="80"/>
      <c r="AV174" s="80"/>
      <c r="AW174" s="80"/>
      <c r="AX174" s="80"/>
      <c r="AY174" s="80"/>
      <c r="AZ174" s="80"/>
      <c r="BA174" s="80"/>
      <c r="BB174" s="80"/>
      <c r="BC174" s="80"/>
      <c r="BD174" s="80"/>
      <c r="BE174" s="80"/>
      <c r="BF174" s="80"/>
      <c r="BG174" s="80"/>
      <c r="BH174" s="80"/>
      <c r="BI174" s="80"/>
      <c r="BJ174" s="80"/>
      <c r="BK174" s="80"/>
      <c r="BL174" s="80"/>
      <c r="BM174" s="80"/>
      <c r="BN174" s="80"/>
      <c r="BO174" s="80"/>
      <c r="BP174" s="80"/>
      <c r="BQ174" s="80"/>
      <c r="BR174" s="80"/>
      <c r="BS174" s="80"/>
      <c r="BT174" s="80"/>
      <c r="BU174" s="80"/>
      <c r="BV174" s="80"/>
      <c r="BW174" s="80"/>
      <c r="BX174" s="80"/>
      <c r="BY174" s="80"/>
      <c r="BZ174" s="80"/>
      <c r="CA174" s="80"/>
      <c r="CB174" s="80"/>
      <c r="CC174" s="80"/>
      <c r="CD174" s="80"/>
      <c r="CE174" s="80"/>
      <c r="CF174" s="80"/>
      <c r="CG174" s="80"/>
      <c r="CH174" s="80"/>
      <c r="CI174" s="80"/>
      <c r="CJ174" s="80"/>
      <c r="CK174" s="80"/>
      <c r="CL174" s="80"/>
      <c r="CM174" s="80"/>
      <c r="CN174" s="80"/>
      <c r="CO174" s="80"/>
      <c r="CP174" s="80"/>
      <c r="CQ174" s="80"/>
      <c r="CR174" s="80"/>
      <c r="CS174" s="80"/>
      <c r="CT174" s="80"/>
      <c r="CU174" s="80"/>
      <c r="CV174" s="80"/>
      <c r="CW174" s="80"/>
      <c r="CX174" s="80"/>
      <c r="CY174" s="80"/>
      <c r="CZ174" s="80"/>
      <c r="DA174" s="80"/>
      <c r="DB174" s="80"/>
      <c r="DC174" s="80"/>
    </row>
    <row r="175" customFormat="false" ht="12.75" hidden="false" customHeight="false" outlineLevel="0" collapsed="false"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  <c r="AK175" s="80"/>
      <c r="AL175" s="80"/>
      <c r="AM175" s="80"/>
      <c r="AN175" s="80"/>
      <c r="AO175" s="80"/>
      <c r="AP175" s="80"/>
      <c r="AQ175" s="80"/>
      <c r="AR175" s="80"/>
      <c r="AS175" s="80"/>
      <c r="AT175" s="80"/>
      <c r="AU175" s="80"/>
      <c r="AV175" s="80"/>
      <c r="AW175" s="80"/>
      <c r="AX175" s="80"/>
      <c r="AY175" s="80"/>
      <c r="AZ175" s="80"/>
      <c r="BA175" s="80"/>
      <c r="BB175" s="80"/>
      <c r="BC175" s="80"/>
      <c r="BD175" s="80"/>
      <c r="BE175" s="80"/>
      <c r="BF175" s="80"/>
      <c r="BG175" s="80"/>
      <c r="BH175" s="80"/>
      <c r="BI175" s="80"/>
      <c r="BJ175" s="80"/>
      <c r="BK175" s="80"/>
      <c r="BL175" s="80"/>
      <c r="BM175" s="80"/>
      <c r="BN175" s="80"/>
      <c r="BO175" s="80"/>
      <c r="BP175" s="80"/>
      <c r="BQ175" s="80"/>
      <c r="BR175" s="80"/>
      <c r="BS175" s="80"/>
      <c r="BT175" s="80"/>
      <c r="BU175" s="80"/>
      <c r="BV175" s="80"/>
      <c r="BW175" s="80"/>
      <c r="BX175" s="80"/>
      <c r="BY175" s="80"/>
      <c r="BZ175" s="80"/>
      <c r="CA175" s="80"/>
      <c r="CB175" s="80"/>
      <c r="CC175" s="80"/>
      <c r="CD175" s="80"/>
      <c r="CE175" s="80"/>
      <c r="CF175" s="80"/>
      <c r="CG175" s="80"/>
      <c r="CH175" s="80"/>
      <c r="CI175" s="80"/>
      <c r="CJ175" s="80"/>
      <c r="CK175" s="80"/>
      <c r="CL175" s="80"/>
      <c r="CM175" s="80"/>
      <c r="CN175" s="80"/>
      <c r="CO175" s="80"/>
      <c r="CP175" s="80"/>
      <c r="CQ175" s="80"/>
      <c r="CR175" s="80"/>
      <c r="CS175" s="80"/>
      <c r="CT175" s="80"/>
      <c r="CU175" s="80"/>
      <c r="CV175" s="80"/>
      <c r="CW175" s="80"/>
      <c r="CX175" s="80"/>
      <c r="CY175" s="80"/>
      <c r="CZ175" s="80"/>
      <c r="DA175" s="80"/>
      <c r="DB175" s="80"/>
      <c r="DC175" s="80"/>
    </row>
    <row r="176" customFormat="false" ht="12.75" hidden="false" customHeight="false" outlineLevel="0" collapsed="false"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80"/>
      <c r="AL176" s="80"/>
      <c r="AM176" s="80"/>
      <c r="AN176" s="80"/>
      <c r="AO176" s="80"/>
      <c r="AP176" s="80"/>
      <c r="AQ176" s="80"/>
      <c r="AR176" s="80"/>
      <c r="AS176" s="80"/>
      <c r="AT176" s="80"/>
      <c r="AU176" s="80"/>
      <c r="AV176" s="80"/>
      <c r="AW176" s="80"/>
      <c r="AX176" s="80"/>
      <c r="AY176" s="80"/>
      <c r="AZ176" s="80"/>
      <c r="BA176" s="80"/>
      <c r="BB176" s="80"/>
      <c r="BC176" s="80"/>
      <c r="BD176" s="80"/>
      <c r="BE176" s="80"/>
      <c r="BF176" s="80"/>
      <c r="BG176" s="80"/>
      <c r="BH176" s="80"/>
      <c r="BI176" s="80"/>
      <c r="BJ176" s="80"/>
      <c r="BK176" s="80"/>
      <c r="BL176" s="80"/>
      <c r="BM176" s="80"/>
      <c r="BN176" s="80"/>
      <c r="BO176" s="80"/>
      <c r="BP176" s="80"/>
      <c r="BQ176" s="80"/>
      <c r="BR176" s="80"/>
      <c r="BS176" s="80"/>
      <c r="BT176" s="80"/>
      <c r="BU176" s="80"/>
      <c r="BV176" s="80"/>
      <c r="BW176" s="80"/>
      <c r="BX176" s="80"/>
      <c r="BY176" s="80"/>
      <c r="BZ176" s="80"/>
      <c r="CA176" s="80"/>
      <c r="CB176" s="80"/>
      <c r="CC176" s="80"/>
      <c r="CD176" s="80"/>
      <c r="CE176" s="80"/>
      <c r="CF176" s="80"/>
      <c r="CG176" s="80"/>
      <c r="CH176" s="80"/>
      <c r="CI176" s="80"/>
      <c r="CJ176" s="80"/>
      <c r="CK176" s="80"/>
      <c r="CL176" s="80"/>
      <c r="CM176" s="80"/>
      <c r="CN176" s="80"/>
      <c r="CO176" s="80"/>
      <c r="CP176" s="80"/>
      <c r="CQ176" s="80"/>
      <c r="CR176" s="80"/>
      <c r="CS176" s="80"/>
      <c r="CT176" s="80"/>
      <c r="CU176" s="80"/>
      <c r="CV176" s="80"/>
      <c r="CW176" s="80"/>
      <c r="CX176" s="80"/>
      <c r="CY176" s="80"/>
      <c r="CZ176" s="80"/>
      <c r="DA176" s="80"/>
      <c r="DB176" s="80"/>
      <c r="DC176" s="80"/>
    </row>
    <row r="177" customFormat="false" ht="12.75" hidden="false" customHeight="false" outlineLevel="0" collapsed="false"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80"/>
      <c r="AR177" s="80"/>
      <c r="AS177" s="80"/>
      <c r="AT177" s="80"/>
      <c r="AU177" s="80"/>
      <c r="AV177" s="80"/>
      <c r="AW177" s="80"/>
      <c r="AX177" s="80"/>
      <c r="AY177" s="80"/>
      <c r="AZ177" s="80"/>
      <c r="BA177" s="80"/>
      <c r="BB177" s="80"/>
      <c r="BC177" s="80"/>
      <c r="BD177" s="80"/>
      <c r="BE177" s="80"/>
      <c r="BF177" s="80"/>
      <c r="BG177" s="80"/>
      <c r="BH177" s="80"/>
      <c r="BI177" s="80"/>
      <c r="BJ177" s="80"/>
      <c r="BK177" s="80"/>
      <c r="BL177" s="80"/>
      <c r="BM177" s="80"/>
      <c r="BN177" s="80"/>
      <c r="BO177" s="80"/>
      <c r="BP177" s="80"/>
      <c r="BQ177" s="80"/>
      <c r="BR177" s="80"/>
      <c r="BS177" s="80"/>
      <c r="BT177" s="80"/>
      <c r="BU177" s="80"/>
      <c r="BV177" s="80"/>
      <c r="BW177" s="80"/>
      <c r="BX177" s="80"/>
      <c r="BY177" s="80"/>
      <c r="BZ177" s="80"/>
      <c r="CA177" s="80"/>
      <c r="CB177" s="80"/>
      <c r="CC177" s="80"/>
      <c r="CD177" s="80"/>
      <c r="CE177" s="80"/>
      <c r="CF177" s="80"/>
      <c r="CG177" s="80"/>
      <c r="CH177" s="80"/>
      <c r="CI177" s="80"/>
      <c r="CJ177" s="80"/>
      <c r="CK177" s="80"/>
      <c r="CL177" s="80"/>
      <c r="CM177" s="80"/>
      <c r="CN177" s="80"/>
      <c r="CO177" s="80"/>
      <c r="CP177" s="80"/>
      <c r="CQ177" s="80"/>
      <c r="CR177" s="80"/>
      <c r="CS177" s="80"/>
      <c r="CT177" s="80"/>
      <c r="CU177" s="80"/>
      <c r="CV177" s="80"/>
      <c r="CW177" s="80"/>
      <c r="CX177" s="80"/>
      <c r="CY177" s="80"/>
      <c r="CZ177" s="80"/>
      <c r="DA177" s="80"/>
      <c r="DB177" s="80"/>
      <c r="DC177" s="80"/>
    </row>
    <row r="178" customFormat="false" ht="12.75" hidden="false" customHeight="false" outlineLevel="0" collapsed="false"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  <c r="AN178" s="80"/>
      <c r="AO178" s="80"/>
      <c r="AP178" s="80"/>
      <c r="AQ178" s="80"/>
      <c r="AR178" s="80"/>
      <c r="AS178" s="80"/>
      <c r="AT178" s="80"/>
      <c r="AU178" s="80"/>
      <c r="AV178" s="80"/>
      <c r="AW178" s="80"/>
      <c r="AX178" s="80"/>
      <c r="AY178" s="80"/>
      <c r="AZ178" s="80"/>
      <c r="BA178" s="80"/>
      <c r="BB178" s="80"/>
      <c r="BC178" s="80"/>
      <c r="BD178" s="80"/>
      <c r="BE178" s="80"/>
      <c r="BF178" s="80"/>
      <c r="BG178" s="80"/>
      <c r="BH178" s="80"/>
      <c r="BI178" s="80"/>
      <c r="BJ178" s="80"/>
      <c r="BK178" s="80"/>
      <c r="BL178" s="80"/>
      <c r="BM178" s="80"/>
      <c r="BN178" s="80"/>
      <c r="BO178" s="80"/>
      <c r="BP178" s="80"/>
      <c r="BQ178" s="80"/>
      <c r="BR178" s="80"/>
      <c r="BS178" s="80"/>
      <c r="BT178" s="80"/>
      <c r="BU178" s="80"/>
      <c r="BV178" s="80"/>
      <c r="BW178" s="80"/>
      <c r="BX178" s="80"/>
      <c r="BY178" s="80"/>
      <c r="BZ178" s="80"/>
      <c r="CA178" s="80"/>
      <c r="CB178" s="80"/>
      <c r="CC178" s="80"/>
      <c r="CD178" s="80"/>
      <c r="CE178" s="80"/>
      <c r="CF178" s="80"/>
      <c r="CG178" s="80"/>
      <c r="CH178" s="80"/>
      <c r="CI178" s="80"/>
      <c r="CJ178" s="80"/>
      <c r="CK178" s="80"/>
      <c r="CL178" s="80"/>
      <c r="CM178" s="80"/>
      <c r="CN178" s="80"/>
      <c r="CO178" s="80"/>
      <c r="CP178" s="80"/>
      <c r="CQ178" s="80"/>
      <c r="CR178" s="80"/>
      <c r="CS178" s="80"/>
      <c r="CT178" s="80"/>
      <c r="CU178" s="80"/>
      <c r="CV178" s="80"/>
      <c r="CW178" s="80"/>
      <c r="CX178" s="80"/>
      <c r="CY178" s="80"/>
      <c r="CZ178" s="80"/>
      <c r="DA178" s="80"/>
      <c r="DB178" s="80"/>
      <c r="DC178" s="80"/>
    </row>
    <row r="179" customFormat="false" ht="12.75" hidden="false" customHeight="false" outlineLevel="0" collapsed="false"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  <c r="AJ179" s="80"/>
      <c r="AK179" s="80"/>
      <c r="AL179" s="80"/>
      <c r="AM179" s="80"/>
      <c r="AN179" s="80"/>
      <c r="AO179" s="80"/>
      <c r="AP179" s="80"/>
      <c r="AQ179" s="80"/>
      <c r="AR179" s="80"/>
      <c r="AS179" s="80"/>
      <c r="AT179" s="80"/>
      <c r="AU179" s="80"/>
      <c r="AV179" s="80"/>
      <c r="AW179" s="80"/>
      <c r="AX179" s="80"/>
      <c r="AY179" s="80"/>
      <c r="AZ179" s="80"/>
      <c r="BA179" s="80"/>
      <c r="BB179" s="80"/>
      <c r="BC179" s="80"/>
      <c r="BD179" s="80"/>
      <c r="BE179" s="80"/>
      <c r="BF179" s="80"/>
      <c r="BG179" s="80"/>
      <c r="BH179" s="80"/>
      <c r="BI179" s="80"/>
      <c r="BJ179" s="80"/>
      <c r="BK179" s="80"/>
      <c r="BL179" s="80"/>
      <c r="BM179" s="80"/>
      <c r="BN179" s="80"/>
      <c r="BO179" s="80"/>
      <c r="BP179" s="80"/>
      <c r="BQ179" s="80"/>
      <c r="BR179" s="80"/>
      <c r="BS179" s="80"/>
      <c r="BT179" s="80"/>
      <c r="BU179" s="80"/>
      <c r="BV179" s="80"/>
      <c r="BW179" s="80"/>
      <c r="BX179" s="80"/>
      <c r="BY179" s="80"/>
      <c r="BZ179" s="80"/>
      <c r="CA179" s="80"/>
      <c r="CB179" s="80"/>
      <c r="CC179" s="80"/>
      <c r="CD179" s="80"/>
      <c r="CE179" s="80"/>
      <c r="CF179" s="80"/>
      <c r="CG179" s="80"/>
      <c r="CH179" s="80"/>
      <c r="CI179" s="80"/>
      <c r="CJ179" s="80"/>
      <c r="CK179" s="80"/>
      <c r="CL179" s="80"/>
      <c r="CM179" s="80"/>
      <c r="CN179" s="80"/>
      <c r="CO179" s="80"/>
      <c r="CP179" s="80"/>
      <c r="CQ179" s="80"/>
      <c r="CR179" s="80"/>
      <c r="CS179" s="80"/>
      <c r="CT179" s="80"/>
      <c r="CU179" s="80"/>
      <c r="CV179" s="80"/>
      <c r="CW179" s="80"/>
      <c r="CX179" s="80"/>
      <c r="CY179" s="80"/>
      <c r="CZ179" s="80"/>
      <c r="DA179" s="80"/>
      <c r="DB179" s="80"/>
      <c r="DC179" s="80"/>
    </row>
    <row r="180" customFormat="false" ht="12.75" hidden="false" customHeight="false" outlineLevel="0" collapsed="false"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  <c r="AJ180" s="80"/>
      <c r="AK180" s="80"/>
      <c r="AL180" s="80"/>
      <c r="AM180" s="80"/>
      <c r="AN180" s="80"/>
      <c r="AO180" s="80"/>
      <c r="AP180" s="80"/>
      <c r="AQ180" s="80"/>
      <c r="AR180" s="80"/>
      <c r="AS180" s="80"/>
      <c r="AT180" s="80"/>
      <c r="AU180" s="80"/>
      <c r="AV180" s="80"/>
      <c r="AW180" s="80"/>
      <c r="AX180" s="80"/>
      <c r="AY180" s="80"/>
      <c r="AZ180" s="80"/>
      <c r="BA180" s="80"/>
      <c r="BB180" s="80"/>
      <c r="BC180" s="80"/>
      <c r="BD180" s="80"/>
      <c r="BE180" s="80"/>
      <c r="BF180" s="80"/>
      <c r="BG180" s="80"/>
      <c r="BH180" s="80"/>
      <c r="BI180" s="80"/>
      <c r="BJ180" s="80"/>
      <c r="BK180" s="80"/>
      <c r="BL180" s="80"/>
      <c r="BM180" s="80"/>
      <c r="BN180" s="80"/>
      <c r="BO180" s="80"/>
      <c r="BP180" s="80"/>
      <c r="BQ180" s="80"/>
      <c r="BR180" s="80"/>
      <c r="BS180" s="80"/>
      <c r="BT180" s="80"/>
      <c r="BU180" s="80"/>
      <c r="BV180" s="80"/>
      <c r="BW180" s="80"/>
      <c r="BX180" s="80"/>
      <c r="BY180" s="80"/>
      <c r="BZ180" s="80"/>
      <c r="CA180" s="80"/>
      <c r="CB180" s="80"/>
      <c r="CC180" s="80"/>
      <c r="CD180" s="80"/>
      <c r="CE180" s="80"/>
      <c r="CF180" s="80"/>
      <c r="CG180" s="80"/>
      <c r="CH180" s="80"/>
      <c r="CI180" s="80"/>
      <c r="CJ180" s="80"/>
      <c r="CK180" s="80"/>
      <c r="CL180" s="80"/>
      <c r="CM180" s="80"/>
      <c r="CN180" s="80"/>
      <c r="CO180" s="80"/>
      <c r="CP180" s="80"/>
      <c r="CQ180" s="80"/>
      <c r="CR180" s="80"/>
      <c r="CS180" s="80"/>
      <c r="CT180" s="80"/>
      <c r="CU180" s="80"/>
      <c r="CV180" s="80"/>
      <c r="CW180" s="80"/>
      <c r="CX180" s="80"/>
      <c r="CY180" s="80"/>
      <c r="CZ180" s="80"/>
      <c r="DA180" s="80"/>
      <c r="DB180" s="80"/>
      <c r="DC180" s="80"/>
    </row>
    <row r="181" customFormat="false" ht="12.75" hidden="false" customHeight="false" outlineLevel="0" collapsed="false"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  <c r="AJ181" s="80"/>
      <c r="AK181" s="80"/>
      <c r="AL181" s="80"/>
      <c r="AM181" s="80"/>
      <c r="AN181" s="80"/>
      <c r="AO181" s="80"/>
      <c r="AP181" s="80"/>
      <c r="AQ181" s="80"/>
      <c r="AR181" s="80"/>
      <c r="AS181" s="80"/>
      <c r="AT181" s="80"/>
      <c r="AU181" s="80"/>
      <c r="AV181" s="80"/>
      <c r="AW181" s="80"/>
      <c r="AX181" s="80"/>
      <c r="AY181" s="80"/>
      <c r="AZ181" s="80"/>
      <c r="BA181" s="80"/>
      <c r="BB181" s="80"/>
      <c r="BC181" s="80"/>
      <c r="BD181" s="80"/>
      <c r="BE181" s="80"/>
      <c r="BF181" s="80"/>
      <c r="BG181" s="80"/>
      <c r="BH181" s="80"/>
      <c r="BI181" s="80"/>
      <c r="BJ181" s="80"/>
      <c r="BK181" s="80"/>
      <c r="BL181" s="80"/>
      <c r="BM181" s="80"/>
      <c r="BN181" s="80"/>
      <c r="BO181" s="80"/>
      <c r="BP181" s="80"/>
      <c r="BQ181" s="80"/>
      <c r="BR181" s="80"/>
      <c r="BS181" s="80"/>
      <c r="BT181" s="80"/>
      <c r="BU181" s="80"/>
      <c r="BV181" s="80"/>
      <c r="BW181" s="80"/>
      <c r="BX181" s="80"/>
      <c r="BY181" s="80"/>
      <c r="BZ181" s="80"/>
      <c r="CA181" s="80"/>
      <c r="CB181" s="80"/>
      <c r="CC181" s="80"/>
      <c r="CD181" s="80"/>
      <c r="CE181" s="80"/>
      <c r="CF181" s="80"/>
      <c r="CG181" s="80"/>
      <c r="CH181" s="80"/>
      <c r="CI181" s="80"/>
      <c r="CJ181" s="80"/>
      <c r="CK181" s="80"/>
      <c r="CL181" s="80"/>
      <c r="CM181" s="80"/>
      <c r="CN181" s="80"/>
      <c r="CO181" s="80"/>
      <c r="CP181" s="80"/>
      <c r="CQ181" s="80"/>
      <c r="CR181" s="80"/>
      <c r="CS181" s="80"/>
      <c r="CT181" s="80"/>
      <c r="CU181" s="80"/>
      <c r="CV181" s="80"/>
      <c r="CW181" s="80"/>
      <c r="CX181" s="80"/>
      <c r="CY181" s="80"/>
      <c r="CZ181" s="80"/>
      <c r="DA181" s="80"/>
      <c r="DB181" s="80"/>
      <c r="DC181" s="80"/>
    </row>
    <row r="182" customFormat="false" ht="12.75" hidden="false" customHeight="false" outlineLevel="0" collapsed="false"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  <c r="AJ182" s="80"/>
      <c r="AK182" s="80"/>
      <c r="AL182" s="80"/>
      <c r="AM182" s="80"/>
      <c r="AN182" s="80"/>
      <c r="AO182" s="80"/>
      <c r="AP182" s="80"/>
      <c r="AQ182" s="80"/>
      <c r="AR182" s="80"/>
      <c r="AS182" s="80"/>
      <c r="AT182" s="80"/>
      <c r="AU182" s="80"/>
      <c r="AV182" s="80"/>
      <c r="AW182" s="80"/>
      <c r="AX182" s="80"/>
      <c r="AY182" s="80"/>
      <c r="AZ182" s="80"/>
      <c r="BA182" s="80"/>
      <c r="BB182" s="80"/>
      <c r="BC182" s="80"/>
      <c r="BD182" s="80"/>
      <c r="BE182" s="80"/>
      <c r="BF182" s="80"/>
      <c r="BG182" s="80"/>
      <c r="BH182" s="80"/>
      <c r="BI182" s="80"/>
      <c r="BJ182" s="80"/>
      <c r="BK182" s="80"/>
      <c r="BL182" s="80"/>
      <c r="BM182" s="80"/>
      <c r="BN182" s="80"/>
      <c r="BO182" s="80"/>
      <c r="BP182" s="80"/>
      <c r="BQ182" s="80"/>
      <c r="BR182" s="80"/>
      <c r="BS182" s="80"/>
      <c r="BT182" s="80"/>
      <c r="BU182" s="80"/>
      <c r="BV182" s="80"/>
      <c r="BW182" s="80"/>
      <c r="BX182" s="80"/>
      <c r="BY182" s="80"/>
      <c r="BZ182" s="80"/>
      <c r="CA182" s="80"/>
      <c r="CB182" s="80"/>
      <c r="CC182" s="80"/>
      <c r="CD182" s="80"/>
      <c r="CE182" s="80"/>
      <c r="CF182" s="80"/>
      <c r="CG182" s="80"/>
      <c r="CH182" s="80"/>
      <c r="CI182" s="80"/>
      <c r="CJ182" s="80"/>
      <c r="CK182" s="80"/>
      <c r="CL182" s="80"/>
      <c r="CM182" s="80"/>
      <c r="CN182" s="80"/>
      <c r="CO182" s="80"/>
      <c r="CP182" s="80"/>
      <c r="CQ182" s="80"/>
      <c r="CR182" s="80"/>
      <c r="CS182" s="80"/>
      <c r="CT182" s="80"/>
      <c r="CU182" s="80"/>
      <c r="CV182" s="80"/>
      <c r="CW182" s="80"/>
      <c r="CX182" s="80"/>
      <c r="CY182" s="80"/>
      <c r="CZ182" s="80"/>
      <c r="DA182" s="80"/>
      <c r="DB182" s="80"/>
      <c r="DC182" s="80"/>
    </row>
    <row r="183" customFormat="false" ht="12.75" hidden="false" customHeight="false" outlineLevel="0" collapsed="false"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  <c r="AJ183" s="80"/>
      <c r="AK183" s="80"/>
      <c r="AL183" s="80"/>
      <c r="AM183" s="80"/>
      <c r="AN183" s="80"/>
      <c r="AO183" s="80"/>
      <c r="AP183" s="80"/>
      <c r="AQ183" s="80"/>
      <c r="AR183" s="80"/>
      <c r="AS183" s="80"/>
      <c r="AT183" s="80"/>
      <c r="AU183" s="80"/>
      <c r="AV183" s="80"/>
      <c r="AW183" s="80"/>
      <c r="AX183" s="80"/>
      <c r="AY183" s="80"/>
      <c r="AZ183" s="80"/>
      <c r="BA183" s="80"/>
      <c r="BB183" s="80"/>
      <c r="BC183" s="80"/>
      <c r="BD183" s="80"/>
      <c r="BE183" s="80"/>
      <c r="BF183" s="80"/>
      <c r="BG183" s="80"/>
      <c r="BH183" s="80"/>
      <c r="BI183" s="80"/>
      <c r="BJ183" s="80"/>
      <c r="BK183" s="80"/>
      <c r="BL183" s="80"/>
      <c r="BM183" s="80"/>
      <c r="BN183" s="80"/>
      <c r="BO183" s="80"/>
      <c r="BP183" s="80"/>
      <c r="BQ183" s="80"/>
      <c r="BR183" s="80"/>
      <c r="BS183" s="80"/>
      <c r="BT183" s="80"/>
      <c r="BU183" s="80"/>
      <c r="BV183" s="80"/>
      <c r="BW183" s="80"/>
      <c r="BX183" s="80"/>
      <c r="BY183" s="80"/>
      <c r="BZ183" s="80"/>
      <c r="CA183" s="80"/>
      <c r="CB183" s="80"/>
      <c r="CC183" s="80"/>
      <c r="CD183" s="80"/>
      <c r="CE183" s="80"/>
      <c r="CF183" s="80"/>
      <c r="CG183" s="80"/>
      <c r="CH183" s="80"/>
      <c r="CI183" s="80"/>
      <c r="CJ183" s="80"/>
      <c r="CK183" s="80"/>
      <c r="CL183" s="80"/>
      <c r="CM183" s="80"/>
      <c r="CN183" s="80"/>
      <c r="CO183" s="80"/>
      <c r="CP183" s="80"/>
      <c r="CQ183" s="80"/>
      <c r="CR183" s="80"/>
      <c r="CS183" s="80"/>
      <c r="CT183" s="80"/>
      <c r="CU183" s="80"/>
      <c r="CV183" s="80"/>
      <c r="CW183" s="80"/>
      <c r="CX183" s="80"/>
      <c r="CY183" s="80"/>
      <c r="CZ183" s="80"/>
      <c r="DA183" s="80"/>
      <c r="DB183" s="80"/>
      <c r="DC183" s="80"/>
    </row>
    <row r="184" customFormat="false" ht="12.75" hidden="false" customHeight="false" outlineLevel="0" collapsed="false"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  <c r="AJ184" s="80"/>
      <c r="AK184" s="80"/>
      <c r="AL184" s="80"/>
      <c r="AM184" s="80"/>
      <c r="AN184" s="80"/>
      <c r="AO184" s="80"/>
      <c r="AP184" s="80"/>
      <c r="AQ184" s="80"/>
      <c r="AR184" s="80"/>
      <c r="AS184" s="80"/>
      <c r="AT184" s="80"/>
      <c r="AU184" s="80"/>
      <c r="AV184" s="80"/>
      <c r="AW184" s="80"/>
      <c r="AX184" s="80"/>
      <c r="AY184" s="80"/>
      <c r="AZ184" s="80"/>
      <c r="BA184" s="80"/>
      <c r="BB184" s="80"/>
      <c r="BC184" s="80"/>
      <c r="BD184" s="80"/>
      <c r="BE184" s="80"/>
      <c r="BF184" s="80"/>
      <c r="BG184" s="80"/>
      <c r="BH184" s="80"/>
      <c r="BI184" s="80"/>
      <c r="BJ184" s="80"/>
      <c r="BK184" s="80"/>
      <c r="BL184" s="80"/>
      <c r="BM184" s="80"/>
      <c r="BN184" s="80"/>
      <c r="BO184" s="80"/>
      <c r="BP184" s="80"/>
      <c r="BQ184" s="80"/>
      <c r="BR184" s="80"/>
      <c r="BS184" s="80"/>
      <c r="BT184" s="80"/>
      <c r="BU184" s="80"/>
      <c r="BV184" s="80"/>
      <c r="BW184" s="80"/>
      <c r="BX184" s="80"/>
      <c r="BY184" s="80"/>
      <c r="BZ184" s="80"/>
      <c r="CA184" s="80"/>
      <c r="CB184" s="80"/>
      <c r="CC184" s="80"/>
      <c r="CD184" s="80"/>
      <c r="CE184" s="80"/>
      <c r="CF184" s="80"/>
      <c r="CG184" s="80"/>
      <c r="CH184" s="80"/>
      <c r="CI184" s="80"/>
      <c r="CJ184" s="80"/>
      <c r="CK184" s="80"/>
      <c r="CL184" s="80"/>
      <c r="CM184" s="80"/>
      <c r="CN184" s="80"/>
      <c r="CO184" s="80"/>
      <c r="CP184" s="80"/>
      <c r="CQ184" s="80"/>
      <c r="CR184" s="80"/>
      <c r="CS184" s="80"/>
      <c r="CT184" s="80"/>
      <c r="CU184" s="80"/>
      <c r="CV184" s="80"/>
      <c r="CW184" s="80"/>
      <c r="CX184" s="80"/>
      <c r="CY184" s="80"/>
      <c r="CZ184" s="80"/>
      <c r="DA184" s="80"/>
      <c r="DB184" s="80"/>
      <c r="DC184" s="80"/>
    </row>
    <row r="185" customFormat="false" ht="12.75" hidden="false" customHeight="false" outlineLevel="0" collapsed="false"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  <c r="AJ185" s="80"/>
      <c r="AK185" s="80"/>
      <c r="AL185" s="80"/>
      <c r="AM185" s="80"/>
      <c r="AN185" s="80"/>
      <c r="AO185" s="80"/>
      <c r="AP185" s="80"/>
      <c r="AQ185" s="80"/>
      <c r="AR185" s="80"/>
      <c r="AS185" s="80"/>
      <c r="AT185" s="80"/>
      <c r="AU185" s="80"/>
      <c r="AV185" s="80"/>
      <c r="AW185" s="80"/>
      <c r="AX185" s="80"/>
      <c r="AY185" s="80"/>
      <c r="AZ185" s="80"/>
      <c r="BA185" s="80"/>
      <c r="BB185" s="80"/>
      <c r="BC185" s="80"/>
      <c r="BD185" s="80"/>
      <c r="BE185" s="80"/>
      <c r="BF185" s="80"/>
      <c r="BG185" s="80"/>
      <c r="BH185" s="80"/>
      <c r="BI185" s="80"/>
      <c r="BJ185" s="80"/>
      <c r="BK185" s="80"/>
      <c r="BL185" s="80"/>
      <c r="BM185" s="80"/>
      <c r="BN185" s="80"/>
      <c r="BO185" s="80"/>
      <c r="BP185" s="80"/>
      <c r="BQ185" s="80"/>
      <c r="BR185" s="80"/>
      <c r="BS185" s="80"/>
      <c r="BT185" s="80"/>
      <c r="BU185" s="80"/>
      <c r="BV185" s="80"/>
      <c r="BW185" s="80"/>
      <c r="BX185" s="80"/>
      <c r="BY185" s="80"/>
      <c r="BZ185" s="80"/>
      <c r="CA185" s="80"/>
      <c r="CB185" s="80"/>
      <c r="CC185" s="80"/>
      <c r="CD185" s="80"/>
      <c r="CE185" s="80"/>
      <c r="CF185" s="80"/>
      <c r="CG185" s="80"/>
      <c r="CH185" s="80"/>
      <c r="CI185" s="80"/>
      <c r="CJ185" s="80"/>
      <c r="CK185" s="80"/>
      <c r="CL185" s="80"/>
      <c r="CM185" s="80"/>
      <c r="CN185" s="80"/>
      <c r="CO185" s="80"/>
      <c r="CP185" s="80"/>
      <c r="CQ185" s="80"/>
      <c r="CR185" s="80"/>
      <c r="CS185" s="80"/>
      <c r="CT185" s="80"/>
      <c r="CU185" s="80"/>
      <c r="CV185" s="80"/>
      <c r="CW185" s="80"/>
      <c r="CX185" s="80"/>
      <c r="CY185" s="80"/>
      <c r="CZ185" s="80"/>
      <c r="DA185" s="80"/>
      <c r="DB185" s="80"/>
      <c r="DC185" s="80"/>
    </row>
    <row r="186" customFormat="false" ht="12.75" hidden="false" customHeight="false" outlineLevel="0" collapsed="false"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80"/>
      <c r="AK186" s="80"/>
      <c r="AL186" s="80"/>
      <c r="AM186" s="80"/>
      <c r="AN186" s="80"/>
      <c r="AO186" s="80"/>
      <c r="AP186" s="80"/>
      <c r="AQ186" s="80"/>
      <c r="AR186" s="80"/>
      <c r="AS186" s="80"/>
      <c r="AT186" s="80"/>
      <c r="AU186" s="80"/>
      <c r="AV186" s="80"/>
      <c r="AW186" s="80"/>
      <c r="AX186" s="80"/>
      <c r="AY186" s="80"/>
      <c r="AZ186" s="80"/>
      <c r="BA186" s="80"/>
      <c r="BB186" s="80"/>
      <c r="BC186" s="80"/>
      <c r="BD186" s="80"/>
      <c r="BE186" s="80"/>
      <c r="BF186" s="80"/>
      <c r="BG186" s="80"/>
      <c r="BH186" s="80"/>
      <c r="BI186" s="80"/>
      <c r="BJ186" s="80"/>
      <c r="BK186" s="80"/>
      <c r="BL186" s="80"/>
      <c r="BM186" s="80"/>
      <c r="BN186" s="80"/>
      <c r="BO186" s="80"/>
      <c r="BP186" s="80"/>
      <c r="BQ186" s="80"/>
      <c r="BR186" s="80"/>
      <c r="BS186" s="80"/>
      <c r="BT186" s="80"/>
      <c r="BU186" s="80"/>
      <c r="BV186" s="80"/>
      <c r="BW186" s="80"/>
      <c r="BX186" s="80"/>
      <c r="BY186" s="80"/>
      <c r="BZ186" s="80"/>
      <c r="CA186" s="80"/>
      <c r="CB186" s="80"/>
      <c r="CC186" s="80"/>
      <c r="CD186" s="80"/>
      <c r="CE186" s="80"/>
      <c r="CF186" s="80"/>
      <c r="CG186" s="80"/>
      <c r="CH186" s="80"/>
      <c r="CI186" s="80"/>
      <c r="CJ186" s="80"/>
      <c r="CK186" s="80"/>
      <c r="CL186" s="80"/>
      <c r="CM186" s="80"/>
      <c r="CN186" s="80"/>
      <c r="CO186" s="80"/>
      <c r="CP186" s="80"/>
      <c r="CQ186" s="80"/>
      <c r="CR186" s="80"/>
      <c r="CS186" s="80"/>
      <c r="CT186" s="80"/>
      <c r="CU186" s="80"/>
      <c r="CV186" s="80"/>
      <c r="CW186" s="80"/>
      <c r="CX186" s="80"/>
      <c r="CY186" s="80"/>
      <c r="CZ186" s="80"/>
      <c r="DA186" s="80"/>
      <c r="DB186" s="80"/>
      <c r="DC186" s="80"/>
    </row>
    <row r="187" customFormat="false" ht="12.75" hidden="false" customHeight="false" outlineLevel="0" collapsed="false"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0"/>
      <c r="AL187" s="80"/>
      <c r="AM187" s="80"/>
      <c r="AN187" s="80"/>
      <c r="AO187" s="80"/>
      <c r="AP187" s="80"/>
      <c r="AQ187" s="80"/>
      <c r="AR187" s="80"/>
      <c r="AS187" s="80"/>
      <c r="AT187" s="80"/>
      <c r="AU187" s="80"/>
      <c r="AV187" s="80"/>
      <c r="AW187" s="80"/>
      <c r="AX187" s="80"/>
      <c r="AY187" s="80"/>
      <c r="AZ187" s="80"/>
      <c r="BA187" s="80"/>
      <c r="BB187" s="80"/>
      <c r="BC187" s="80"/>
      <c r="BD187" s="80"/>
      <c r="BE187" s="80"/>
      <c r="BF187" s="80"/>
      <c r="BG187" s="80"/>
      <c r="BH187" s="80"/>
      <c r="BI187" s="80"/>
      <c r="BJ187" s="80"/>
      <c r="BK187" s="80"/>
      <c r="BL187" s="80"/>
      <c r="BM187" s="80"/>
      <c r="BN187" s="80"/>
      <c r="BO187" s="80"/>
      <c r="BP187" s="80"/>
      <c r="BQ187" s="80"/>
      <c r="BR187" s="80"/>
      <c r="BS187" s="80"/>
      <c r="BT187" s="80"/>
      <c r="BU187" s="80"/>
      <c r="BV187" s="80"/>
      <c r="BW187" s="80"/>
      <c r="BX187" s="80"/>
      <c r="BY187" s="80"/>
      <c r="BZ187" s="80"/>
      <c r="CA187" s="80"/>
      <c r="CB187" s="80"/>
      <c r="CC187" s="80"/>
      <c r="CD187" s="80"/>
      <c r="CE187" s="80"/>
      <c r="CF187" s="80"/>
      <c r="CG187" s="80"/>
      <c r="CH187" s="80"/>
      <c r="CI187" s="80"/>
      <c r="CJ187" s="80"/>
      <c r="CK187" s="80"/>
      <c r="CL187" s="80"/>
      <c r="CM187" s="80"/>
      <c r="CN187" s="80"/>
      <c r="CO187" s="80"/>
      <c r="CP187" s="80"/>
      <c r="CQ187" s="80"/>
      <c r="CR187" s="80"/>
      <c r="CS187" s="80"/>
      <c r="CT187" s="80"/>
      <c r="CU187" s="80"/>
      <c r="CV187" s="80"/>
      <c r="CW187" s="80"/>
      <c r="CX187" s="80"/>
      <c r="CY187" s="80"/>
      <c r="CZ187" s="80"/>
      <c r="DA187" s="80"/>
      <c r="DB187" s="80"/>
      <c r="DC187" s="80"/>
    </row>
    <row r="188" customFormat="false" ht="12.75" hidden="false" customHeight="false" outlineLevel="0" collapsed="false"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  <c r="AJ188" s="80"/>
      <c r="AK188" s="80"/>
      <c r="AL188" s="80"/>
      <c r="AM188" s="80"/>
      <c r="AN188" s="80"/>
      <c r="AO188" s="80"/>
      <c r="AP188" s="80"/>
      <c r="AQ188" s="80"/>
      <c r="AR188" s="80"/>
      <c r="AS188" s="80"/>
      <c r="AT188" s="80"/>
      <c r="AU188" s="80"/>
      <c r="AV188" s="80"/>
      <c r="AW188" s="80"/>
      <c r="AX188" s="80"/>
      <c r="AY188" s="80"/>
      <c r="AZ188" s="80"/>
      <c r="BA188" s="80"/>
      <c r="BB188" s="80"/>
      <c r="BC188" s="80"/>
      <c r="BD188" s="80"/>
      <c r="BE188" s="80"/>
      <c r="BF188" s="80"/>
      <c r="BG188" s="80"/>
      <c r="BH188" s="80"/>
      <c r="BI188" s="80"/>
      <c r="BJ188" s="80"/>
      <c r="BK188" s="80"/>
      <c r="BL188" s="80"/>
      <c r="BM188" s="80"/>
      <c r="BN188" s="80"/>
      <c r="BO188" s="80"/>
      <c r="BP188" s="80"/>
      <c r="BQ188" s="80"/>
      <c r="BR188" s="80"/>
      <c r="BS188" s="80"/>
      <c r="BT188" s="80"/>
      <c r="BU188" s="80"/>
      <c r="BV188" s="80"/>
      <c r="BW188" s="80"/>
      <c r="BX188" s="80"/>
      <c r="BY188" s="80"/>
      <c r="BZ188" s="80"/>
      <c r="CA188" s="80"/>
      <c r="CB188" s="80"/>
      <c r="CC188" s="80"/>
      <c r="CD188" s="80"/>
      <c r="CE188" s="80"/>
      <c r="CF188" s="80"/>
      <c r="CG188" s="80"/>
      <c r="CH188" s="80"/>
      <c r="CI188" s="80"/>
      <c r="CJ188" s="80"/>
      <c r="CK188" s="80"/>
      <c r="CL188" s="80"/>
      <c r="CM188" s="80"/>
      <c r="CN188" s="80"/>
      <c r="CO188" s="80"/>
      <c r="CP188" s="80"/>
      <c r="CQ188" s="80"/>
      <c r="CR188" s="80"/>
      <c r="CS188" s="80"/>
      <c r="CT188" s="80"/>
      <c r="CU188" s="80"/>
      <c r="CV188" s="80"/>
      <c r="CW188" s="80"/>
      <c r="CX188" s="80"/>
      <c r="CY188" s="80"/>
      <c r="CZ188" s="80"/>
      <c r="DA188" s="80"/>
      <c r="DB188" s="80"/>
      <c r="DC188" s="80"/>
    </row>
    <row r="189" customFormat="false" ht="12.75" hidden="false" customHeight="false" outlineLevel="0" collapsed="false"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  <c r="AL189" s="80"/>
      <c r="AM189" s="80"/>
      <c r="AN189" s="80"/>
      <c r="AO189" s="80"/>
      <c r="AP189" s="80"/>
      <c r="AQ189" s="80"/>
      <c r="AR189" s="80"/>
      <c r="AS189" s="80"/>
      <c r="AT189" s="80"/>
      <c r="AU189" s="80"/>
      <c r="AV189" s="80"/>
      <c r="AW189" s="80"/>
      <c r="AX189" s="80"/>
      <c r="AY189" s="80"/>
      <c r="AZ189" s="80"/>
      <c r="BA189" s="80"/>
      <c r="BB189" s="80"/>
      <c r="BC189" s="80"/>
      <c r="BD189" s="80"/>
      <c r="BE189" s="80"/>
      <c r="BF189" s="80"/>
      <c r="BG189" s="80"/>
      <c r="BH189" s="80"/>
      <c r="BI189" s="80"/>
      <c r="BJ189" s="80"/>
      <c r="BK189" s="80"/>
      <c r="BL189" s="80"/>
      <c r="BM189" s="80"/>
      <c r="BN189" s="80"/>
      <c r="BO189" s="80"/>
      <c r="BP189" s="80"/>
      <c r="BQ189" s="80"/>
      <c r="BR189" s="80"/>
      <c r="BS189" s="80"/>
      <c r="BT189" s="80"/>
      <c r="BU189" s="80"/>
      <c r="BV189" s="80"/>
      <c r="BW189" s="80"/>
      <c r="BX189" s="80"/>
      <c r="BY189" s="80"/>
      <c r="BZ189" s="80"/>
      <c r="CA189" s="80"/>
      <c r="CB189" s="80"/>
      <c r="CC189" s="80"/>
      <c r="CD189" s="80"/>
      <c r="CE189" s="80"/>
      <c r="CF189" s="80"/>
      <c r="CG189" s="80"/>
      <c r="CH189" s="80"/>
      <c r="CI189" s="80"/>
      <c r="CJ189" s="80"/>
      <c r="CK189" s="80"/>
      <c r="CL189" s="80"/>
      <c r="CM189" s="80"/>
      <c r="CN189" s="80"/>
      <c r="CO189" s="80"/>
      <c r="CP189" s="80"/>
      <c r="CQ189" s="80"/>
      <c r="CR189" s="80"/>
      <c r="CS189" s="80"/>
      <c r="CT189" s="80"/>
      <c r="CU189" s="80"/>
      <c r="CV189" s="80"/>
      <c r="CW189" s="80"/>
      <c r="CX189" s="80"/>
      <c r="CY189" s="80"/>
      <c r="CZ189" s="80"/>
      <c r="DA189" s="80"/>
      <c r="DB189" s="80"/>
      <c r="DC189" s="80"/>
    </row>
    <row r="190" customFormat="false" ht="12.75" hidden="false" customHeight="false" outlineLevel="0" collapsed="false"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  <c r="AK190" s="80"/>
      <c r="AL190" s="80"/>
      <c r="AM190" s="80"/>
      <c r="AN190" s="80"/>
      <c r="AO190" s="80"/>
      <c r="AP190" s="80"/>
      <c r="AQ190" s="80"/>
      <c r="AR190" s="80"/>
      <c r="AS190" s="80"/>
      <c r="AT190" s="80"/>
      <c r="AU190" s="80"/>
      <c r="AV190" s="80"/>
      <c r="AW190" s="80"/>
      <c r="AX190" s="80"/>
      <c r="AY190" s="80"/>
      <c r="AZ190" s="80"/>
      <c r="BA190" s="80"/>
      <c r="BB190" s="80"/>
      <c r="BC190" s="80"/>
      <c r="BD190" s="80"/>
      <c r="BE190" s="80"/>
      <c r="BF190" s="80"/>
      <c r="BG190" s="80"/>
      <c r="BH190" s="80"/>
      <c r="BI190" s="80"/>
      <c r="BJ190" s="80"/>
      <c r="BK190" s="80"/>
      <c r="BL190" s="80"/>
      <c r="BM190" s="80"/>
      <c r="BN190" s="80"/>
      <c r="BO190" s="80"/>
      <c r="BP190" s="80"/>
      <c r="BQ190" s="80"/>
      <c r="BR190" s="80"/>
      <c r="BS190" s="80"/>
      <c r="BT190" s="80"/>
      <c r="BU190" s="80"/>
      <c r="BV190" s="80"/>
      <c r="BW190" s="80"/>
      <c r="BX190" s="80"/>
      <c r="BY190" s="80"/>
      <c r="BZ190" s="80"/>
      <c r="CA190" s="80"/>
      <c r="CB190" s="80"/>
      <c r="CC190" s="80"/>
      <c r="CD190" s="80"/>
      <c r="CE190" s="80"/>
      <c r="CF190" s="80"/>
      <c r="CG190" s="80"/>
      <c r="CH190" s="80"/>
      <c r="CI190" s="80"/>
      <c r="CJ190" s="80"/>
      <c r="CK190" s="80"/>
      <c r="CL190" s="80"/>
      <c r="CM190" s="80"/>
      <c r="CN190" s="80"/>
      <c r="CO190" s="80"/>
      <c r="CP190" s="80"/>
      <c r="CQ190" s="80"/>
      <c r="CR190" s="80"/>
      <c r="CS190" s="80"/>
      <c r="CT190" s="80"/>
      <c r="CU190" s="80"/>
      <c r="CV190" s="80"/>
      <c r="CW190" s="80"/>
      <c r="CX190" s="80"/>
      <c r="CY190" s="80"/>
      <c r="CZ190" s="80"/>
      <c r="DA190" s="80"/>
      <c r="DB190" s="80"/>
      <c r="DC190" s="80"/>
    </row>
    <row r="191" customFormat="false" ht="12.75" hidden="false" customHeight="false" outlineLevel="0" collapsed="false"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  <c r="AJ191" s="80"/>
      <c r="AK191" s="80"/>
      <c r="AL191" s="80"/>
      <c r="AM191" s="80"/>
      <c r="AN191" s="80"/>
      <c r="AO191" s="80"/>
      <c r="AP191" s="80"/>
      <c r="AQ191" s="80"/>
      <c r="AR191" s="80"/>
      <c r="AS191" s="80"/>
      <c r="AT191" s="80"/>
      <c r="AU191" s="80"/>
      <c r="AV191" s="80"/>
      <c r="AW191" s="80"/>
      <c r="AX191" s="80"/>
      <c r="AY191" s="80"/>
      <c r="AZ191" s="80"/>
      <c r="BA191" s="80"/>
      <c r="BB191" s="80"/>
      <c r="BC191" s="80"/>
      <c r="BD191" s="80"/>
      <c r="BE191" s="80"/>
      <c r="BF191" s="80"/>
      <c r="BG191" s="80"/>
      <c r="BH191" s="80"/>
      <c r="BI191" s="80"/>
      <c r="BJ191" s="80"/>
      <c r="BK191" s="80"/>
      <c r="BL191" s="80"/>
      <c r="BM191" s="80"/>
      <c r="BN191" s="80"/>
      <c r="BO191" s="80"/>
      <c r="BP191" s="80"/>
      <c r="BQ191" s="80"/>
      <c r="BR191" s="80"/>
      <c r="BS191" s="80"/>
      <c r="BT191" s="80"/>
      <c r="BU191" s="80"/>
      <c r="BV191" s="80"/>
      <c r="BW191" s="80"/>
      <c r="BX191" s="80"/>
      <c r="BY191" s="80"/>
      <c r="BZ191" s="80"/>
      <c r="CA191" s="80"/>
      <c r="CB191" s="80"/>
      <c r="CC191" s="80"/>
      <c r="CD191" s="80"/>
      <c r="CE191" s="80"/>
      <c r="CF191" s="80"/>
      <c r="CG191" s="80"/>
      <c r="CH191" s="80"/>
      <c r="CI191" s="80"/>
      <c r="CJ191" s="80"/>
      <c r="CK191" s="80"/>
      <c r="CL191" s="80"/>
      <c r="CM191" s="80"/>
      <c r="CN191" s="80"/>
      <c r="CO191" s="80"/>
      <c r="CP191" s="80"/>
      <c r="CQ191" s="80"/>
      <c r="CR191" s="80"/>
      <c r="CS191" s="80"/>
      <c r="CT191" s="80"/>
      <c r="CU191" s="80"/>
      <c r="CV191" s="80"/>
      <c r="CW191" s="80"/>
      <c r="CX191" s="80"/>
      <c r="CY191" s="80"/>
      <c r="CZ191" s="80"/>
      <c r="DA191" s="80"/>
      <c r="DB191" s="80"/>
      <c r="DC191" s="80"/>
    </row>
    <row r="192" customFormat="false" ht="12.75" hidden="false" customHeight="false" outlineLevel="0" collapsed="false"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  <c r="AJ192" s="80"/>
      <c r="AK192" s="80"/>
      <c r="AL192" s="80"/>
      <c r="AM192" s="80"/>
      <c r="AN192" s="80"/>
      <c r="AO192" s="80"/>
      <c r="AP192" s="80"/>
      <c r="AQ192" s="80"/>
      <c r="AR192" s="80"/>
      <c r="AS192" s="80"/>
      <c r="AT192" s="80"/>
      <c r="AU192" s="80"/>
      <c r="AV192" s="80"/>
      <c r="AW192" s="80"/>
      <c r="AX192" s="80"/>
      <c r="AY192" s="80"/>
      <c r="AZ192" s="80"/>
      <c r="BA192" s="80"/>
      <c r="BB192" s="80"/>
      <c r="BC192" s="80"/>
      <c r="BD192" s="80"/>
      <c r="BE192" s="80"/>
      <c r="BF192" s="80"/>
      <c r="BG192" s="80"/>
      <c r="BH192" s="80"/>
      <c r="BI192" s="80"/>
      <c r="BJ192" s="80"/>
      <c r="BK192" s="80"/>
      <c r="BL192" s="80"/>
      <c r="BM192" s="80"/>
      <c r="BN192" s="80"/>
      <c r="BO192" s="80"/>
      <c r="BP192" s="80"/>
      <c r="BQ192" s="80"/>
      <c r="BR192" s="80"/>
      <c r="BS192" s="80"/>
      <c r="BT192" s="80"/>
      <c r="BU192" s="80"/>
      <c r="BV192" s="80"/>
      <c r="BW192" s="80"/>
      <c r="BX192" s="80"/>
      <c r="BY192" s="80"/>
      <c r="BZ192" s="80"/>
      <c r="CA192" s="80"/>
      <c r="CB192" s="80"/>
      <c r="CC192" s="80"/>
      <c r="CD192" s="80"/>
      <c r="CE192" s="80"/>
      <c r="CF192" s="80"/>
      <c r="CG192" s="80"/>
      <c r="CH192" s="80"/>
      <c r="CI192" s="80"/>
      <c r="CJ192" s="80"/>
      <c r="CK192" s="80"/>
      <c r="CL192" s="80"/>
      <c r="CM192" s="80"/>
      <c r="CN192" s="80"/>
      <c r="CO192" s="80"/>
      <c r="CP192" s="80"/>
      <c r="CQ192" s="80"/>
      <c r="CR192" s="80"/>
      <c r="CS192" s="80"/>
      <c r="CT192" s="80"/>
      <c r="CU192" s="80"/>
      <c r="CV192" s="80"/>
      <c r="CW192" s="80"/>
      <c r="CX192" s="80"/>
      <c r="CY192" s="80"/>
      <c r="CZ192" s="80"/>
      <c r="DA192" s="80"/>
      <c r="DB192" s="80"/>
      <c r="DC192" s="80"/>
    </row>
    <row r="193" customFormat="false" ht="12.75" hidden="false" customHeight="false" outlineLevel="0" collapsed="false"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  <c r="AJ193" s="80"/>
      <c r="AK193" s="80"/>
      <c r="AL193" s="80"/>
      <c r="AM193" s="80"/>
      <c r="AN193" s="80"/>
      <c r="AO193" s="80"/>
      <c r="AP193" s="80"/>
      <c r="AQ193" s="80"/>
      <c r="AR193" s="80"/>
      <c r="AS193" s="80"/>
      <c r="AT193" s="80"/>
      <c r="AU193" s="80"/>
      <c r="AV193" s="80"/>
      <c r="AW193" s="80"/>
      <c r="AX193" s="80"/>
      <c r="AY193" s="80"/>
      <c r="AZ193" s="80"/>
      <c r="BA193" s="80"/>
      <c r="BB193" s="80"/>
      <c r="BC193" s="80"/>
      <c r="BD193" s="80"/>
      <c r="BE193" s="80"/>
      <c r="BF193" s="80"/>
      <c r="BG193" s="80"/>
      <c r="BH193" s="80"/>
      <c r="BI193" s="80"/>
      <c r="BJ193" s="80"/>
      <c r="BK193" s="80"/>
      <c r="BL193" s="80"/>
      <c r="BM193" s="80"/>
      <c r="BN193" s="80"/>
      <c r="BO193" s="80"/>
      <c r="BP193" s="80"/>
      <c r="BQ193" s="80"/>
      <c r="BR193" s="80"/>
      <c r="BS193" s="80"/>
      <c r="BT193" s="80"/>
      <c r="BU193" s="80"/>
      <c r="BV193" s="80"/>
      <c r="BW193" s="80"/>
      <c r="BX193" s="80"/>
      <c r="BY193" s="80"/>
      <c r="BZ193" s="80"/>
      <c r="CA193" s="80"/>
      <c r="CB193" s="80"/>
      <c r="CC193" s="80"/>
      <c r="CD193" s="80"/>
      <c r="CE193" s="80"/>
      <c r="CF193" s="80"/>
      <c r="CG193" s="80"/>
      <c r="CH193" s="80"/>
      <c r="CI193" s="80"/>
      <c r="CJ193" s="80"/>
      <c r="CK193" s="80"/>
      <c r="CL193" s="80"/>
      <c r="CM193" s="80"/>
      <c r="CN193" s="80"/>
      <c r="CO193" s="80"/>
      <c r="CP193" s="80"/>
      <c r="CQ193" s="80"/>
      <c r="CR193" s="80"/>
      <c r="CS193" s="80"/>
      <c r="CT193" s="80"/>
      <c r="CU193" s="80"/>
      <c r="CV193" s="80"/>
      <c r="CW193" s="80"/>
      <c r="CX193" s="80"/>
      <c r="CY193" s="80"/>
      <c r="CZ193" s="80"/>
      <c r="DA193" s="80"/>
      <c r="DB193" s="80"/>
      <c r="DC193" s="80"/>
    </row>
    <row r="194" customFormat="false" ht="12.75" hidden="false" customHeight="false" outlineLevel="0" collapsed="false"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  <c r="AJ194" s="80"/>
      <c r="AK194" s="80"/>
      <c r="AL194" s="80"/>
      <c r="AM194" s="80"/>
      <c r="AN194" s="80"/>
      <c r="AO194" s="80"/>
      <c r="AP194" s="80"/>
      <c r="AQ194" s="80"/>
      <c r="AR194" s="80"/>
      <c r="AS194" s="80"/>
      <c r="AT194" s="80"/>
      <c r="AU194" s="80"/>
      <c r="AV194" s="80"/>
      <c r="AW194" s="80"/>
      <c r="AX194" s="80"/>
      <c r="AY194" s="80"/>
      <c r="AZ194" s="80"/>
      <c r="BA194" s="80"/>
      <c r="BB194" s="80"/>
      <c r="BC194" s="80"/>
      <c r="BD194" s="80"/>
      <c r="BE194" s="80"/>
      <c r="BF194" s="80"/>
      <c r="BG194" s="80"/>
      <c r="BH194" s="80"/>
      <c r="BI194" s="80"/>
      <c r="BJ194" s="80"/>
      <c r="BK194" s="80"/>
      <c r="BL194" s="80"/>
      <c r="BM194" s="80"/>
      <c r="BN194" s="80"/>
      <c r="BO194" s="80"/>
      <c r="BP194" s="80"/>
      <c r="BQ194" s="80"/>
      <c r="BR194" s="80"/>
      <c r="BS194" s="80"/>
      <c r="BT194" s="80"/>
      <c r="BU194" s="80"/>
      <c r="BV194" s="80"/>
      <c r="BW194" s="80"/>
      <c r="BX194" s="80"/>
      <c r="BY194" s="80"/>
      <c r="BZ194" s="80"/>
      <c r="CA194" s="80"/>
      <c r="CB194" s="80"/>
      <c r="CC194" s="80"/>
      <c r="CD194" s="80"/>
      <c r="CE194" s="80"/>
      <c r="CF194" s="80"/>
      <c r="CG194" s="80"/>
      <c r="CH194" s="80"/>
      <c r="CI194" s="80"/>
      <c r="CJ194" s="80"/>
      <c r="CK194" s="80"/>
      <c r="CL194" s="80"/>
      <c r="CM194" s="80"/>
      <c r="CN194" s="80"/>
      <c r="CO194" s="80"/>
      <c r="CP194" s="80"/>
      <c r="CQ194" s="80"/>
      <c r="CR194" s="80"/>
      <c r="CS194" s="80"/>
      <c r="CT194" s="80"/>
      <c r="CU194" s="80"/>
      <c r="CV194" s="80"/>
      <c r="CW194" s="80"/>
      <c r="CX194" s="80"/>
      <c r="CY194" s="80"/>
      <c r="CZ194" s="80"/>
      <c r="DA194" s="80"/>
      <c r="DB194" s="80"/>
      <c r="DC194" s="80"/>
    </row>
    <row r="195" customFormat="false" ht="12.75" hidden="false" customHeight="false" outlineLevel="0" collapsed="false"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 s="80"/>
      <c r="AL195" s="80"/>
      <c r="AM195" s="80"/>
      <c r="AN195" s="80"/>
      <c r="AO195" s="80"/>
      <c r="AP195" s="80"/>
      <c r="AQ195" s="80"/>
      <c r="AR195" s="80"/>
      <c r="AS195" s="80"/>
      <c r="AT195" s="80"/>
      <c r="AU195" s="80"/>
      <c r="AV195" s="80"/>
      <c r="AW195" s="80"/>
      <c r="AX195" s="80"/>
      <c r="AY195" s="80"/>
      <c r="AZ195" s="80"/>
      <c r="BA195" s="80"/>
      <c r="BB195" s="80"/>
      <c r="BC195" s="80"/>
      <c r="BD195" s="80"/>
      <c r="BE195" s="80"/>
      <c r="BF195" s="80"/>
      <c r="BG195" s="80"/>
      <c r="BH195" s="80"/>
      <c r="BI195" s="80"/>
      <c r="BJ195" s="80"/>
      <c r="BK195" s="80"/>
      <c r="BL195" s="80"/>
      <c r="BM195" s="80"/>
      <c r="BN195" s="80"/>
      <c r="BO195" s="80"/>
      <c r="BP195" s="80"/>
      <c r="BQ195" s="80"/>
      <c r="BR195" s="80"/>
      <c r="BS195" s="80"/>
      <c r="BT195" s="80"/>
      <c r="BU195" s="80"/>
      <c r="BV195" s="80"/>
      <c r="BW195" s="80"/>
      <c r="BX195" s="80"/>
      <c r="BY195" s="80"/>
      <c r="BZ195" s="80"/>
      <c r="CA195" s="80"/>
      <c r="CB195" s="80"/>
      <c r="CC195" s="80"/>
      <c r="CD195" s="80"/>
      <c r="CE195" s="80"/>
      <c r="CF195" s="80"/>
      <c r="CG195" s="80"/>
      <c r="CH195" s="80"/>
      <c r="CI195" s="80"/>
      <c r="CJ195" s="80"/>
      <c r="CK195" s="80"/>
      <c r="CL195" s="80"/>
      <c r="CM195" s="80"/>
      <c r="CN195" s="80"/>
      <c r="CO195" s="80"/>
      <c r="CP195" s="80"/>
      <c r="CQ195" s="80"/>
      <c r="CR195" s="80"/>
      <c r="CS195" s="80"/>
      <c r="CT195" s="80"/>
      <c r="CU195" s="80"/>
      <c r="CV195" s="80"/>
      <c r="CW195" s="80"/>
      <c r="CX195" s="80"/>
      <c r="CY195" s="80"/>
      <c r="CZ195" s="80"/>
      <c r="DA195" s="80"/>
      <c r="DB195" s="80"/>
      <c r="DC195" s="80"/>
    </row>
    <row r="196" customFormat="false" ht="12.75" hidden="false" customHeight="false" outlineLevel="0" collapsed="false"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  <c r="AJ196" s="80"/>
      <c r="AK196" s="80"/>
      <c r="AL196" s="80"/>
      <c r="AM196" s="80"/>
      <c r="AN196" s="80"/>
      <c r="AO196" s="80"/>
      <c r="AP196" s="80"/>
      <c r="AQ196" s="80"/>
      <c r="AR196" s="80"/>
      <c r="AS196" s="80"/>
      <c r="AT196" s="80"/>
      <c r="AU196" s="80"/>
      <c r="AV196" s="80"/>
      <c r="AW196" s="80"/>
      <c r="AX196" s="80"/>
      <c r="AY196" s="80"/>
      <c r="AZ196" s="80"/>
      <c r="BA196" s="80"/>
      <c r="BB196" s="80"/>
      <c r="BC196" s="80"/>
      <c r="BD196" s="80"/>
      <c r="BE196" s="80"/>
      <c r="BF196" s="80"/>
      <c r="BG196" s="80"/>
      <c r="BH196" s="80"/>
      <c r="BI196" s="80"/>
      <c r="BJ196" s="80"/>
      <c r="BK196" s="80"/>
      <c r="BL196" s="80"/>
      <c r="BM196" s="80"/>
      <c r="BN196" s="80"/>
      <c r="BO196" s="80"/>
      <c r="BP196" s="80"/>
      <c r="BQ196" s="80"/>
      <c r="BR196" s="80"/>
      <c r="BS196" s="80"/>
      <c r="BT196" s="80"/>
      <c r="BU196" s="80"/>
      <c r="BV196" s="80"/>
      <c r="BW196" s="80"/>
      <c r="BX196" s="80"/>
      <c r="BY196" s="80"/>
      <c r="BZ196" s="80"/>
      <c r="CA196" s="80"/>
      <c r="CB196" s="80"/>
      <c r="CC196" s="80"/>
      <c r="CD196" s="80"/>
      <c r="CE196" s="80"/>
      <c r="CF196" s="80"/>
      <c r="CG196" s="80"/>
      <c r="CH196" s="80"/>
      <c r="CI196" s="80"/>
      <c r="CJ196" s="80"/>
      <c r="CK196" s="80"/>
      <c r="CL196" s="80"/>
      <c r="CM196" s="80"/>
      <c r="CN196" s="80"/>
      <c r="CO196" s="80"/>
      <c r="CP196" s="80"/>
      <c r="CQ196" s="80"/>
      <c r="CR196" s="80"/>
      <c r="CS196" s="80"/>
      <c r="CT196" s="80"/>
      <c r="CU196" s="80"/>
      <c r="CV196" s="80"/>
      <c r="CW196" s="80"/>
      <c r="CX196" s="80"/>
      <c r="CY196" s="80"/>
      <c r="CZ196" s="80"/>
      <c r="DA196" s="80"/>
      <c r="DB196" s="80"/>
      <c r="DC196" s="80"/>
    </row>
    <row r="197" customFormat="false" ht="12.75" hidden="false" customHeight="false" outlineLevel="0" collapsed="false"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  <c r="AJ197" s="80"/>
      <c r="AK197" s="80"/>
      <c r="AL197" s="80"/>
      <c r="AM197" s="80"/>
      <c r="AN197" s="80"/>
      <c r="AO197" s="80"/>
      <c r="AP197" s="80"/>
      <c r="AQ197" s="80"/>
      <c r="AR197" s="80"/>
      <c r="AS197" s="80"/>
      <c r="AT197" s="80"/>
      <c r="AU197" s="80"/>
      <c r="AV197" s="80"/>
      <c r="AW197" s="80"/>
      <c r="AX197" s="80"/>
      <c r="AY197" s="80"/>
      <c r="AZ197" s="80"/>
      <c r="BA197" s="80"/>
      <c r="BB197" s="80"/>
      <c r="BC197" s="80"/>
      <c r="BD197" s="80"/>
      <c r="BE197" s="80"/>
      <c r="BF197" s="80"/>
      <c r="BG197" s="80"/>
      <c r="BH197" s="80"/>
      <c r="BI197" s="80"/>
      <c r="BJ197" s="80"/>
      <c r="BK197" s="80"/>
      <c r="BL197" s="80"/>
      <c r="BM197" s="80"/>
      <c r="BN197" s="80"/>
      <c r="BO197" s="80"/>
      <c r="BP197" s="80"/>
      <c r="BQ197" s="80"/>
      <c r="BR197" s="80"/>
      <c r="BS197" s="80"/>
      <c r="BT197" s="80"/>
      <c r="BU197" s="80"/>
      <c r="BV197" s="80"/>
      <c r="BW197" s="80"/>
      <c r="BX197" s="80"/>
      <c r="BY197" s="80"/>
      <c r="BZ197" s="80"/>
      <c r="CA197" s="80"/>
      <c r="CB197" s="80"/>
      <c r="CC197" s="80"/>
      <c r="CD197" s="80"/>
      <c r="CE197" s="80"/>
      <c r="CF197" s="80"/>
      <c r="CG197" s="80"/>
      <c r="CH197" s="80"/>
      <c r="CI197" s="80"/>
      <c r="CJ197" s="80"/>
      <c r="CK197" s="80"/>
      <c r="CL197" s="80"/>
      <c r="CM197" s="80"/>
      <c r="CN197" s="80"/>
      <c r="CO197" s="80"/>
      <c r="CP197" s="80"/>
      <c r="CQ197" s="80"/>
      <c r="CR197" s="80"/>
      <c r="CS197" s="80"/>
      <c r="CT197" s="80"/>
      <c r="CU197" s="80"/>
      <c r="CV197" s="80"/>
      <c r="CW197" s="80"/>
      <c r="CX197" s="80"/>
      <c r="CY197" s="80"/>
      <c r="CZ197" s="80"/>
      <c r="DA197" s="80"/>
      <c r="DB197" s="80"/>
      <c r="DC197" s="80"/>
    </row>
    <row r="198" customFormat="false" ht="12.75" hidden="false" customHeight="false" outlineLevel="0" collapsed="false"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  <c r="AJ198" s="80"/>
      <c r="AK198" s="80"/>
      <c r="AL198" s="80"/>
      <c r="AM198" s="80"/>
      <c r="AN198" s="80"/>
      <c r="AO198" s="80"/>
      <c r="AP198" s="80"/>
      <c r="AQ198" s="80"/>
      <c r="AR198" s="80"/>
      <c r="AS198" s="80"/>
      <c r="AT198" s="80"/>
      <c r="AU198" s="80"/>
      <c r="AV198" s="80"/>
      <c r="AW198" s="80"/>
      <c r="AX198" s="80"/>
      <c r="AY198" s="80"/>
      <c r="AZ198" s="80"/>
      <c r="BA198" s="80"/>
      <c r="BB198" s="80"/>
      <c r="BC198" s="80"/>
      <c r="BD198" s="80"/>
      <c r="BE198" s="80"/>
      <c r="BF198" s="80"/>
      <c r="BG198" s="80"/>
      <c r="BH198" s="80"/>
      <c r="BI198" s="80"/>
      <c r="BJ198" s="80"/>
      <c r="BK198" s="80"/>
      <c r="BL198" s="80"/>
      <c r="BM198" s="80"/>
      <c r="BN198" s="80"/>
      <c r="BO198" s="80"/>
      <c r="BP198" s="80"/>
      <c r="BQ198" s="80"/>
      <c r="BR198" s="80"/>
      <c r="BS198" s="80"/>
      <c r="BT198" s="80"/>
      <c r="BU198" s="80"/>
      <c r="BV198" s="80"/>
      <c r="BW198" s="80"/>
      <c r="BX198" s="80"/>
      <c r="BY198" s="80"/>
      <c r="BZ198" s="80"/>
      <c r="CA198" s="80"/>
      <c r="CB198" s="80"/>
      <c r="CC198" s="80"/>
      <c r="CD198" s="80"/>
      <c r="CE198" s="80"/>
      <c r="CF198" s="80"/>
      <c r="CG198" s="80"/>
      <c r="CH198" s="80"/>
      <c r="CI198" s="80"/>
      <c r="CJ198" s="80"/>
      <c r="CK198" s="80"/>
      <c r="CL198" s="80"/>
      <c r="CM198" s="80"/>
      <c r="CN198" s="80"/>
      <c r="CO198" s="80"/>
      <c r="CP198" s="80"/>
      <c r="CQ198" s="80"/>
      <c r="CR198" s="80"/>
      <c r="CS198" s="80"/>
      <c r="CT198" s="80"/>
      <c r="CU198" s="80"/>
      <c r="CV198" s="80"/>
      <c r="CW198" s="80"/>
      <c r="CX198" s="80"/>
      <c r="CY198" s="80"/>
      <c r="CZ198" s="80"/>
      <c r="DA198" s="80"/>
      <c r="DB198" s="80"/>
      <c r="DC198" s="80"/>
    </row>
    <row r="199" customFormat="false" ht="12.75" hidden="false" customHeight="false" outlineLevel="0" collapsed="false"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  <c r="AJ199" s="80"/>
      <c r="AK199" s="80"/>
      <c r="AL199" s="80"/>
      <c r="AM199" s="80"/>
      <c r="AN199" s="80"/>
      <c r="AO199" s="80"/>
      <c r="AP199" s="80"/>
      <c r="AQ199" s="80"/>
      <c r="AR199" s="80"/>
      <c r="AS199" s="80"/>
      <c r="AT199" s="80"/>
      <c r="AU199" s="80"/>
      <c r="AV199" s="80"/>
      <c r="AW199" s="80"/>
      <c r="AX199" s="80"/>
      <c r="AY199" s="80"/>
      <c r="AZ199" s="80"/>
      <c r="BA199" s="80"/>
      <c r="BB199" s="80"/>
      <c r="BC199" s="80"/>
      <c r="BD199" s="80"/>
      <c r="BE199" s="80"/>
      <c r="BF199" s="80"/>
      <c r="BG199" s="80"/>
      <c r="BH199" s="80"/>
      <c r="BI199" s="80"/>
      <c r="BJ199" s="80"/>
      <c r="BK199" s="80"/>
      <c r="BL199" s="80"/>
      <c r="BM199" s="80"/>
      <c r="BN199" s="80"/>
      <c r="BO199" s="80"/>
      <c r="BP199" s="80"/>
      <c r="BQ199" s="80"/>
      <c r="BR199" s="80"/>
      <c r="BS199" s="80"/>
      <c r="BT199" s="80"/>
      <c r="BU199" s="80"/>
      <c r="BV199" s="80"/>
      <c r="BW199" s="80"/>
      <c r="BX199" s="80"/>
      <c r="BY199" s="80"/>
      <c r="BZ199" s="80"/>
      <c r="CA199" s="80"/>
      <c r="CB199" s="80"/>
      <c r="CC199" s="80"/>
      <c r="CD199" s="80"/>
      <c r="CE199" s="80"/>
      <c r="CF199" s="80"/>
      <c r="CG199" s="80"/>
      <c r="CH199" s="80"/>
      <c r="CI199" s="80"/>
      <c r="CJ199" s="80"/>
      <c r="CK199" s="80"/>
      <c r="CL199" s="80"/>
      <c r="CM199" s="80"/>
      <c r="CN199" s="80"/>
      <c r="CO199" s="80"/>
      <c r="CP199" s="80"/>
      <c r="CQ199" s="80"/>
      <c r="CR199" s="80"/>
      <c r="CS199" s="80"/>
      <c r="CT199" s="80"/>
      <c r="CU199" s="80"/>
      <c r="CV199" s="80"/>
      <c r="CW199" s="80"/>
      <c r="CX199" s="80"/>
      <c r="CY199" s="80"/>
      <c r="CZ199" s="80"/>
      <c r="DA199" s="80"/>
      <c r="DB199" s="80"/>
      <c r="DC199" s="80"/>
    </row>
    <row r="200" customFormat="false" ht="12.75" hidden="false" customHeight="false" outlineLevel="0" collapsed="false"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  <c r="AJ200" s="80"/>
      <c r="AK200" s="80"/>
      <c r="AL200" s="80"/>
      <c r="AM200" s="80"/>
      <c r="AN200" s="80"/>
      <c r="AO200" s="80"/>
      <c r="AP200" s="80"/>
      <c r="AQ200" s="80"/>
      <c r="AR200" s="80"/>
      <c r="AS200" s="80"/>
      <c r="AT200" s="80"/>
      <c r="AU200" s="80"/>
      <c r="AV200" s="80"/>
      <c r="AW200" s="80"/>
      <c r="AX200" s="80"/>
      <c r="AY200" s="80"/>
      <c r="AZ200" s="80"/>
      <c r="BA200" s="80"/>
      <c r="BB200" s="80"/>
      <c r="BC200" s="80"/>
      <c r="BD200" s="80"/>
      <c r="BE200" s="80"/>
      <c r="BF200" s="80"/>
      <c r="BG200" s="80"/>
      <c r="BH200" s="80"/>
      <c r="BI200" s="80"/>
      <c r="BJ200" s="80"/>
      <c r="BK200" s="80"/>
      <c r="BL200" s="80"/>
      <c r="BM200" s="80"/>
      <c r="BN200" s="80"/>
      <c r="BO200" s="80"/>
      <c r="BP200" s="80"/>
      <c r="BQ200" s="80"/>
      <c r="BR200" s="80"/>
      <c r="BS200" s="80"/>
      <c r="BT200" s="80"/>
      <c r="BU200" s="80"/>
      <c r="BV200" s="80"/>
      <c r="BW200" s="80"/>
      <c r="BX200" s="80"/>
      <c r="BY200" s="80"/>
      <c r="BZ200" s="80"/>
      <c r="CA200" s="80"/>
      <c r="CB200" s="80"/>
      <c r="CC200" s="80"/>
      <c r="CD200" s="80"/>
      <c r="CE200" s="80"/>
      <c r="CF200" s="80"/>
      <c r="CG200" s="80"/>
      <c r="CH200" s="80"/>
      <c r="CI200" s="80"/>
      <c r="CJ200" s="80"/>
      <c r="CK200" s="80"/>
      <c r="CL200" s="80"/>
      <c r="CM200" s="80"/>
      <c r="CN200" s="80"/>
      <c r="CO200" s="80"/>
      <c r="CP200" s="80"/>
      <c r="CQ200" s="80"/>
      <c r="CR200" s="80"/>
      <c r="CS200" s="80"/>
      <c r="CT200" s="80"/>
      <c r="CU200" s="80"/>
      <c r="CV200" s="80"/>
      <c r="CW200" s="80"/>
      <c r="CX200" s="80"/>
      <c r="CY200" s="80"/>
      <c r="CZ200" s="80"/>
      <c r="DA200" s="80"/>
      <c r="DB200" s="80"/>
      <c r="DC200" s="80"/>
    </row>
    <row r="201" customFormat="false" ht="12.75" hidden="false" customHeight="false" outlineLevel="0" collapsed="false"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  <c r="AJ201" s="80"/>
      <c r="AK201" s="80"/>
      <c r="AL201" s="80"/>
      <c r="AM201" s="80"/>
      <c r="AN201" s="80"/>
      <c r="AO201" s="80"/>
      <c r="AP201" s="80"/>
      <c r="AQ201" s="80"/>
      <c r="AR201" s="80"/>
      <c r="AS201" s="80"/>
      <c r="AT201" s="80"/>
      <c r="AU201" s="80"/>
      <c r="AV201" s="80"/>
      <c r="AW201" s="80"/>
      <c r="AX201" s="80"/>
      <c r="AY201" s="80"/>
      <c r="AZ201" s="80"/>
      <c r="BA201" s="80"/>
      <c r="BB201" s="80"/>
      <c r="BC201" s="80"/>
      <c r="BD201" s="80"/>
      <c r="BE201" s="80"/>
      <c r="BF201" s="80"/>
      <c r="BG201" s="80"/>
      <c r="BH201" s="80"/>
      <c r="BI201" s="80"/>
      <c r="BJ201" s="80"/>
      <c r="BK201" s="80"/>
      <c r="BL201" s="80"/>
      <c r="BM201" s="80"/>
      <c r="BN201" s="80"/>
      <c r="BO201" s="80"/>
      <c r="BP201" s="80"/>
      <c r="BQ201" s="80"/>
      <c r="BR201" s="80"/>
      <c r="BS201" s="80"/>
      <c r="BT201" s="80"/>
      <c r="BU201" s="80"/>
      <c r="BV201" s="80"/>
      <c r="BW201" s="80"/>
      <c r="BX201" s="80"/>
      <c r="BY201" s="80"/>
      <c r="BZ201" s="80"/>
      <c r="CA201" s="80"/>
      <c r="CB201" s="80"/>
      <c r="CC201" s="80"/>
      <c r="CD201" s="80"/>
      <c r="CE201" s="80"/>
      <c r="CF201" s="80"/>
      <c r="CG201" s="80"/>
      <c r="CH201" s="80"/>
      <c r="CI201" s="80"/>
      <c r="CJ201" s="80"/>
      <c r="CK201" s="80"/>
      <c r="CL201" s="80"/>
      <c r="CM201" s="80"/>
      <c r="CN201" s="80"/>
      <c r="CO201" s="80"/>
      <c r="CP201" s="80"/>
      <c r="CQ201" s="80"/>
      <c r="CR201" s="80"/>
      <c r="CS201" s="80"/>
      <c r="CT201" s="80"/>
      <c r="CU201" s="80"/>
      <c r="CV201" s="80"/>
      <c r="CW201" s="80"/>
      <c r="CX201" s="80"/>
      <c r="CY201" s="80"/>
      <c r="CZ201" s="80"/>
      <c r="DA201" s="80"/>
      <c r="DB201" s="80"/>
      <c r="DC201" s="80"/>
    </row>
    <row r="202" customFormat="false" ht="12.75" hidden="false" customHeight="false" outlineLevel="0" collapsed="false"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  <c r="AJ202" s="80"/>
      <c r="AK202" s="80"/>
      <c r="AL202" s="80"/>
      <c r="AM202" s="80"/>
      <c r="AN202" s="80"/>
      <c r="AO202" s="80"/>
      <c r="AP202" s="80"/>
      <c r="AQ202" s="80"/>
      <c r="AR202" s="80"/>
      <c r="AS202" s="80"/>
      <c r="AT202" s="80"/>
      <c r="AU202" s="80"/>
      <c r="AV202" s="80"/>
      <c r="AW202" s="80"/>
      <c r="AX202" s="80"/>
      <c r="AY202" s="80"/>
      <c r="AZ202" s="80"/>
      <c r="BA202" s="80"/>
      <c r="BB202" s="80"/>
      <c r="BC202" s="80"/>
      <c r="BD202" s="80"/>
      <c r="BE202" s="80"/>
      <c r="BF202" s="80"/>
      <c r="BG202" s="80"/>
      <c r="BH202" s="80"/>
      <c r="BI202" s="80"/>
      <c r="BJ202" s="80"/>
      <c r="BK202" s="80"/>
      <c r="BL202" s="80"/>
      <c r="BM202" s="80"/>
      <c r="BN202" s="80"/>
      <c r="BO202" s="80"/>
      <c r="BP202" s="80"/>
      <c r="BQ202" s="80"/>
      <c r="BR202" s="80"/>
      <c r="BS202" s="80"/>
      <c r="BT202" s="80"/>
      <c r="BU202" s="80"/>
      <c r="BV202" s="80"/>
      <c r="BW202" s="80"/>
      <c r="BX202" s="80"/>
      <c r="BY202" s="80"/>
      <c r="BZ202" s="80"/>
      <c r="CA202" s="80"/>
      <c r="CB202" s="80"/>
      <c r="CC202" s="80"/>
      <c r="CD202" s="80"/>
      <c r="CE202" s="80"/>
      <c r="CF202" s="80"/>
      <c r="CG202" s="80"/>
      <c r="CH202" s="80"/>
      <c r="CI202" s="80"/>
      <c r="CJ202" s="80"/>
      <c r="CK202" s="80"/>
      <c r="CL202" s="80"/>
      <c r="CM202" s="80"/>
      <c r="CN202" s="80"/>
      <c r="CO202" s="80"/>
      <c r="CP202" s="80"/>
      <c r="CQ202" s="80"/>
      <c r="CR202" s="80"/>
      <c r="CS202" s="80"/>
      <c r="CT202" s="80"/>
      <c r="CU202" s="80"/>
      <c r="CV202" s="80"/>
      <c r="CW202" s="80"/>
      <c r="CX202" s="80"/>
      <c r="CY202" s="80"/>
      <c r="CZ202" s="80"/>
      <c r="DA202" s="80"/>
      <c r="DB202" s="80"/>
      <c r="DC202" s="80"/>
    </row>
    <row r="203" customFormat="false" ht="12.75" hidden="false" customHeight="false" outlineLevel="0" collapsed="false"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  <c r="AJ203" s="80"/>
      <c r="AK203" s="80"/>
      <c r="AL203" s="80"/>
      <c r="AM203" s="80"/>
      <c r="AN203" s="80"/>
      <c r="AO203" s="80"/>
      <c r="AP203" s="80"/>
      <c r="AQ203" s="80"/>
      <c r="AR203" s="80"/>
      <c r="AS203" s="80"/>
      <c r="AT203" s="80"/>
      <c r="AU203" s="80"/>
      <c r="AV203" s="80"/>
      <c r="AW203" s="80"/>
      <c r="AX203" s="80"/>
      <c r="AY203" s="80"/>
      <c r="AZ203" s="80"/>
      <c r="BA203" s="80"/>
      <c r="BB203" s="80"/>
      <c r="BC203" s="80"/>
      <c r="BD203" s="80"/>
      <c r="BE203" s="80"/>
      <c r="BF203" s="80"/>
      <c r="BG203" s="80"/>
      <c r="BH203" s="80"/>
      <c r="BI203" s="80"/>
      <c r="BJ203" s="80"/>
      <c r="BK203" s="80"/>
      <c r="BL203" s="80"/>
      <c r="BM203" s="80"/>
      <c r="BN203" s="80"/>
      <c r="BO203" s="80"/>
      <c r="BP203" s="80"/>
      <c r="BQ203" s="80"/>
      <c r="BR203" s="80"/>
      <c r="BS203" s="80"/>
      <c r="BT203" s="80"/>
      <c r="BU203" s="80"/>
      <c r="BV203" s="80"/>
      <c r="BW203" s="80"/>
      <c r="BX203" s="80"/>
      <c r="BY203" s="80"/>
      <c r="BZ203" s="80"/>
      <c r="CA203" s="80"/>
      <c r="CB203" s="80"/>
      <c r="CC203" s="80"/>
      <c r="CD203" s="80"/>
      <c r="CE203" s="80"/>
      <c r="CF203" s="80"/>
      <c r="CG203" s="80"/>
      <c r="CH203" s="80"/>
      <c r="CI203" s="80"/>
      <c r="CJ203" s="80"/>
      <c r="CK203" s="80"/>
      <c r="CL203" s="80"/>
      <c r="CM203" s="80"/>
      <c r="CN203" s="80"/>
      <c r="CO203" s="80"/>
      <c r="CP203" s="80"/>
      <c r="CQ203" s="80"/>
      <c r="CR203" s="80"/>
      <c r="CS203" s="80"/>
      <c r="CT203" s="80"/>
      <c r="CU203" s="80"/>
      <c r="CV203" s="80"/>
      <c r="CW203" s="80"/>
      <c r="CX203" s="80"/>
      <c r="CY203" s="80"/>
      <c r="CZ203" s="80"/>
      <c r="DA203" s="80"/>
      <c r="DB203" s="80"/>
      <c r="DC203" s="80"/>
    </row>
    <row r="204" customFormat="false" ht="12.75" hidden="false" customHeight="false" outlineLevel="0" collapsed="false"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  <c r="AJ204" s="80"/>
      <c r="AK204" s="80"/>
      <c r="AL204" s="80"/>
      <c r="AM204" s="80"/>
      <c r="AN204" s="80"/>
      <c r="AO204" s="80"/>
      <c r="AP204" s="80"/>
      <c r="AQ204" s="80"/>
      <c r="AR204" s="80"/>
      <c r="AS204" s="80"/>
      <c r="AT204" s="80"/>
      <c r="AU204" s="80"/>
      <c r="AV204" s="80"/>
      <c r="AW204" s="80"/>
      <c r="AX204" s="80"/>
      <c r="AY204" s="80"/>
      <c r="AZ204" s="80"/>
      <c r="BA204" s="80"/>
      <c r="BB204" s="80"/>
      <c r="BC204" s="80"/>
      <c r="BD204" s="80"/>
      <c r="BE204" s="80"/>
      <c r="BF204" s="80"/>
      <c r="BG204" s="80"/>
      <c r="BH204" s="80"/>
      <c r="BI204" s="80"/>
      <c r="BJ204" s="80"/>
      <c r="BK204" s="80"/>
      <c r="BL204" s="80"/>
      <c r="BM204" s="80"/>
      <c r="BN204" s="80"/>
      <c r="BO204" s="80"/>
      <c r="BP204" s="80"/>
      <c r="BQ204" s="80"/>
      <c r="BR204" s="80"/>
      <c r="BS204" s="80"/>
      <c r="BT204" s="80"/>
      <c r="BU204" s="80"/>
      <c r="BV204" s="80"/>
      <c r="BW204" s="80"/>
      <c r="BX204" s="80"/>
      <c r="BY204" s="80"/>
      <c r="BZ204" s="80"/>
      <c r="CA204" s="80"/>
      <c r="CB204" s="80"/>
      <c r="CC204" s="80"/>
      <c r="CD204" s="80"/>
      <c r="CE204" s="80"/>
      <c r="CF204" s="80"/>
      <c r="CG204" s="80"/>
      <c r="CH204" s="80"/>
      <c r="CI204" s="80"/>
      <c r="CJ204" s="80"/>
      <c r="CK204" s="80"/>
      <c r="CL204" s="80"/>
      <c r="CM204" s="80"/>
      <c r="CN204" s="80"/>
      <c r="CO204" s="80"/>
      <c r="CP204" s="80"/>
      <c r="CQ204" s="80"/>
      <c r="CR204" s="80"/>
      <c r="CS204" s="80"/>
      <c r="CT204" s="80"/>
      <c r="CU204" s="80"/>
      <c r="CV204" s="80"/>
      <c r="CW204" s="80"/>
      <c r="CX204" s="80"/>
      <c r="CY204" s="80"/>
      <c r="CZ204" s="80"/>
      <c r="DA204" s="80"/>
      <c r="DB204" s="80"/>
      <c r="DC204" s="80"/>
    </row>
    <row r="205" customFormat="false" ht="12.75" hidden="false" customHeight="false" outlineLevel="0" collapsed="false"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  <c r="AJ205" s="80"/>
      <c r="AK205" s="80"/>
      <c r="AL205" s="80"/>
      <c r="AM205" s="80"/>
      <c r="AN205" s="80"/>
      <c r="AO205" s="80"/>
      <c r="AP205" s="80"/>
      <c r="AQ205" s="80"/>
      <c r="AR205" s="80"/>
      <c r="AS205" s="80"/>
      <c r="AT205" s="80"/>
      <c r="AU205" s="80"/>
      <c r="AV205" s="80"/>
      <c r="AW205" s="80"/>
      <c r="AX205" s="80"/>
      <c r="AY205" s="80"/>
      <c r="AZ205" s="80"/>
      <c r="BA205" s="80"/>
      <c r="BB205" s="80"/>
      <c r="BC205" s="80"/>
      <c r="BD205" s="80"/>
      <c r="BE205" s="80"/>
      <c r="BF205" s="80"/>
      <c r="BG205" s="80"/>
      <c r="BH205" s="80"/>
      <c r="BI205" s="80"/>
      <c r="BJ205" s="80"/>
      <c r="BK205" s="80"/>
      <c r="BL205" s="80"/>
      <c r="BM205" s="80"/>
      <c r="BN205" s="80"/>
      <c r="BO205" s="80"/>
      <c r="BP205" s="80"/>
      <c r="BQ205" s="80"/>
      <c r="BR205" s="80"/>
      <c r="BS205" s="80"/>
      <c r="BT205" s="80"/>
      <c r="BU205" s="80"/>
      <c r="BV205" s="80"/>
      <c r="BW205" s="80"/>
      <c r="BX205" s="80"/>
      <c r="BY205" s="80"/>
      <c r="BZ205" s="80"/>
      <c r="CA205" s="80"/>
      <c r="CB205" s="80"/>
      <c r="CC205" s="80"/>
      <c r="CD205" s="80"/>
      <c r="CE205" s="80"/>
      <c r="CF205" s="80"/>
      <c r="CG205" s="80"/>
      <c r="CH205" s="80"/>
      <c r="CI205" s="80"/>
      <c r="CJ205" s="80"/>
      <c r="CK205" s="80"/>
      <c r="CL205" s="80"/>
      <c r="CM205" s="80"/>
      <c r="CN205" s="80"/>
      <c r="CO205" s="80"/>
      <c r="CP205" s="80"/>
      <c r="CQ205" s="80"/>
      <c r="CR205" s="80"/>
      <c r="CS205" s="80"/>
      <c r="CT205" s="80"/>
      <c r="CU205" s="80"/>
      <c r="CV205" s="80"/>
      <c r="CW205" s="80"/>
      <c r="CX205" s="80"/>
      <c r="CY205" s="80"/>
      <c r="CZ205" s="80"/>
      <c r="DA205" s="80"/>
      <c r="DB205" s="80"/>
      <c r="DC205" s="80"/>
    </row>
    <row r="206" customFormat="false" ht="12.75" hidden="false" customHeight="false" outlineLevel="0" collapsed="false"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  <c r="AJ206" s="80"/>
      <c r="AK206" s="80"/>
      <c r="AL206" s="80"/>
      <c r="AM206" s="80"/>
      <c r="AN206" s="80"/>
      <c r="AO206" s="80"/>
      <c r="AP206" s="80"/>
      <c r="AQ206" s="80"/>
      <c r="AR206" s="80"/>
      <c r="AS206" s="80"/>
      <c r="AT206" s="80"/>
      <c r="AU206" s="80"/>
      <c r="AV206" s="80"/>
      <c r="AW206" s="80"/>
      <c r="AX206" s="80"/>
      <c r="AY206" s="80"/>
      <c r="AZ206" s="80"/>
      <c r="BA206" s="80"/>
      <c r="BB206" s="80"/>
      <c r="BC206" s="80"/>
      <c r="BD206" s="80"/>
      <c r="BE206" s="80"/>
      <c r="BF206" s="80"/>
      <c r="BG206" s="80"/>
      <c r="BH206" s="80"/>
      <c r="BI206" s="80"/>
      <c r="BJ206" s="80"/>
      <c r="BK206" s="80"/>
      <c r="BL206" s="80"/>
      <c r="BM206" s="80"/>
      <c r="BN206" s="80"/>
      <c r="BO206" s="80"/>
      <c r="BP206" s="80"/>
      <c r="BQ206" s="80"/>
      <c r="BR206" s="80"/>
      <c r="BS206" s="80"/>
      <c r="BT206" s="80"/>
      <c r="BU206" s="80"/>
      <c r="BV206" s="80"/>
      <c r="BW206" s="80"/>
      <c r="BX206" s="80"/>
      <c r="BY206" s="80"/>
      <c r="BZ206" s="80"/>
      <c r="CA206" s="80"/>
      <c r="CB206" s="80"/>
      <c r="CC206" s="80"/>
      <c r="CD206" s="80"/>
      <c r="CE206" s="80"/>
      <c r="CF206" s="80"/>
      <c r="CG206" s="80"/>
      <c r="CH206" s="80"/>
      <c r="CI206" s="80"/>
      <c r="CJ206" s="80"/>
      <c r="CK206" s="80"/>
      <c r="CL206" s="80"/>
      <c r="CM206" s="80"/>
      <c r="CN206" s="80"/>
      <c r="CO206" s="80"/>
      <c r="CP206" s="80"/>
      <c r="CQ206" s="80"/>
      <c r="CR206" s="80"/>
      <c r="CS206" s="80"/>
      <c r="CT206" s="80"/>
      <c r="CU206" s="80"/>
      <c r="CV206" s="80"/>
      <c r="CW206" s="80"/>
      <c r="CX206" s="80"/>
      <c r="CY206" s="80"/>
      <c r="CZ206" s="80"/>
      <c r="DA206" s="80"/>
      <c r="DB206" s="80"/>
      <c r="DC206" s="80"/>
    </row>
    <row r="207" customFormat="false" ht="12.75" hidden="false" customHeight="false" outlineLevel="0" collapsed="false"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  <c r="AJ207" s="80"/>
      <c r="AK207" s="80"/>
      <c r="AL207" s="80"/>
      <c r="AM207" s="80"/>
      <c r="AN207" s="80"/>
      <c r="AO207" s="80"/>
      <c r="AP207" s="80"/>
      <c r="AQ207" s="80"/>
      <c r="AR207" s="80"/>
      <c r="AS207" s="80"/>
      <c r="AT207" s="80"/>
      <c r="AU207" s="80"/>
      <c r="AV207" s="80"/>
      <c r="AW207" s="80"/>
      <c r="AX207" s="80"/>
      <c r="AY207" s="80"/>
      <c r="AZ207" s="80"/>
      <c r="BA207" s="80"/>
      <c r="BB207" s="80"/>
      <c r="BC207" s="80"/>
      <c r="BD207" s="80"/>
      <c r="BE207" s="80"/>
      <c r="BF207" s="80"/>
      <c r="BG207" s="80"/>
      <c r="BH207" s="80"/>
      <c r="BI207" s="80"/>
      <c r="BJ207" s="80"/>
      <c r="BK207" s="80"/>
      <c r="BL207" s="80"/>
      <c r="BM207" s="80"/>
      <c r="BN207" s="80"/>
      <c r="BO207" s="80"/>
      <c r="BP207" s="80"/>
      <c r="BQ207" s="80"/>
      <c r="BR207" s="80"/>
      <c r="BS207" s="80"/>
      <c r="BT207" s="80"/>
      <c r="BU207" s="80"/>
      <c r="BV207" s="80"/>
      <c r="BW207" s="80"/>
      <c r="BX207" s="80"/>
      <c r="BY207" s="80"/>
      <c r="BZ207" s="80"/>
      <c r="CA207" s="80"/>
      <c r="CB207" s="80"/>
      <c r="CC207" s="80"/>
      <c r="CD207" s="80"/>
      <c r="CE207" s="80"/>
      <c r="CF207" s="80"/>
      <c r="CG207" s="80"/>
      <c r="CH207" s="80"/>
      <c r="CI207" s="80"/>
      <c r="CJ207" s="80"/>
      <c r="CK207" s="80"/>
      <c r="CL207" s="80"/>
      <c r="CM207" s="80"/>
      <c r="CN207" s="80"/>
      <c r="CO207" s="80"/>
      <c r="CP207" s="80"/>
      <c r="CQ207" s="80"/>
      <c r="CR207" s="80"/>
      <c r="CS207" s="80"/>
      <c r="CT207" s="80"/>
      <c r="CU207" s="80"/>
      <c r="CV207" s="80"/>
      <c r="CW207" s="80"/>
      <c r="CX207" s="80"/>
      <c r="CY207" s="80"/>
      <c r="CZ207" s="80"/>
      <c r="DA207" s="80"/>
      <c r="DB207" s="80"/>
      <c r="DC207" s="80"/>
    </row>
    <row r="208" customFormat="false" ht="12.75" hidden="false" customHeight="false" outlineLevel="0" collapsed="false"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  <c r="AJ208" s="80"/>
      <c r="AK208" s="80"/>
      <c r="AL208" s="80"/>
      <c r="AM208" s="80"/>
      <c r="AN208" s="80"/>
      <c r="AO208" s="80"/>
      <c r="AP208" s="80"/>
      <c r="AQ208" s="80"/>
      <c r="AR208" s="80"/>
      <c r="AS208" s="80"/>
      <c r="AT208" s="80"/>
      <c r="AU208" s="80"/>
      <c r="AV208" s="80"/>
      <c r="AW208" s="80"/>
      <c r="AX208" s="80"/>
      <c r="AY208" s="80"/>
      <c r="AZ208" s="80"/>
      <c r="BA208" s="80"/>
      <c r="BB208" s="80"/>
      <c r="BC208" s="80"/>
      <c r="BD208" s="80"/>
      <c r="BE208" s="80"/>
      <c r="BF208" s="80"/>
      <c r="BG208" s="80"/>
      <c r="BH208" s="80"/>
      <c r="BI208" s="80"/>
      <c r="BJ208" s="80"/>
      <c r="BK208" s="80"/>
      <c r="BL208" s="80"/>
      <c r="BM208" s="80"/>
      <c r="BN208" s="80"/>
      <c r="BO208" s="80"/>
      <c r="BP208" s="80"/>
      <c r="BQ208" s="80"/>
      <c r="BR208" s="80"/>
      <c r="BS208" s="80"/>
      <c r="BT208" s="80"/>
      <c r="BU208" s="80"/>
      <c r="BV208" s="80"/>
      <c r="BW208" s="80"/>
      <c r="BX208" s="80"/>
      <c r="BY208" s="80"/>
      <c r="BZ208" s="80"/>
      <c r="CA208" s="80"/>
      <c r="CB208" s="80"/>
      <c r="CC208" s="80"/>
      <c r="CD208" s="80"/>
      <c r="CE208" s="80"/>
      <c r="CF208" s="80"/>
      <c r="CG208" s="80"/>
      <c r="CH208" s="80"/>
      <c r="CI208" s="80"/>
      <c r="CJ208" s="80"/>
      <c r="CK208" s="80"/>
      <c r="CL208" s="80"/>
      <c r="CM208" s="80"/>
      <c r="CN208" s="80"/>
      <c r="CO208" s="80"/>
      <c r="CP208" s="80"/>
      <c r="CQ208" s="80"/>
      <c r="CR208" s="80"/>
      <c r="CS208" s="80"/>
      <c r="CT208" s="80"/>
      <c r="CU208" s="80"/>
      <c r="CV208" s="80"/>
      <c r="CW208" s="80"/>
      <c r="CX208" s="80"/>
      <c r="CY208" s="80"/>
      <c r="CZ208" s="80"/>
      <c r="DA208" s="80"/>
      <c r="DB208" s="80"/>
      <c r="DC208" s="80"/>
    </row>
    <row r="209" customFormat="false" ht="12.75" hidden="false" customHeight="false" outlineLevel="0" collapsed="false"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  <c r="AJ209" s="80"/>
      <c r="AK209" s="80"/>
      <c r="AL209" s="80"/>
      <c r="AM209" s="80"/>
      <c r="AN209" s="80"/>
      <c r="AO209" s="80"/>
      <c r="AP209" s="80"/>
      <c r="AQ209" s="80"/>
      <c r="AR209" s="80"/>
      <c r="AS209" s="80"/>
      <c r="AT209" s="80"/>
      <c r="AU209" s="80"/>
      <c r="AV209" s="80"/>
      <c r="AW209" s="80"/>
      <c r="AX209" s="80"/>
      <c r="AY209" s="80"/>
      <c r="AZ209" s="80"/>
      <c r="BA209" s="80"/>
      <c r="BB209" s="80"/>
      <c r="BC209" s="80"/>
      <c r="BD209" s="80"/>
      <c r="BE209" s="80"/>
      <c r="BF209" s="80"/>
      <c r="BG209" s="80"/>
      <c r="BH209" s="80"/>
      <c r="BI209" s="80"/>
      <c r="BJ209" s="80"/>
      <c r="BK209" s="80"/>
      <c r="BL209" s="80"/>
      <c r="BM209" s="80"/>
      <c r="BN209" s="80"/>
      <c r="BO209" s="80"/>
      <c r="BP209" s="80"/>
      <c r="BQ209" s="80"/>
      <c r="BR209" s="80"/>
      <c r="BS209" s="80"/>
      <c r="BT209" s="80"/>
      <c r="BU209" s="80"/>
      <c r="BV209" s="80"/>
      <c r="BW209" s="80"/>
      <c r="BX209" s="80"/>
      <c r="BY209" s="80"/>
      <c r="BZ209" s="80"/>
      <c r="CA209" s="80"/>
      <c r="CB209" s="80"/>
      <c r="CC209" s="80"/>
      <c r="CD209" s="80"/>
      <c r="CE209" s="80"/>
      <c r="CF209" s="80"/>
      <c r="CG209" s="80"/>
      <c r="CH209" s="80"/>
      <c r="CI209" s="80"/>
      <c r="CJ209" s="80"/>
      <c r="CK209" s="80"/>
      <c r="CL209" s="80"/>
      <c r="CM209" s="80"/>
      <c r="CN209" s="80"/>
      <c r="CO209" s="80"/>
      <c r="CP209" s="80"/>
      <c r="CQ209" s="80"/>
      <c r="CR209" s="80"/>
      <c r="CS209" s="80"/>
      <c r="CT209" s="80"/>
      <c r="CU209" s="80"/>
      <c r="CV209" s="80"/>
      <c r="CW209" s="80"/>
      <c r="CX209" s="80"/>
      <c r="CY209" s="80"/>
      <c r="CZ209" s="80"/>
      <c r="DA209" s="80"/>
      <c r="DB209" s="80"/>
      <c r="DC209" s="80"/>
    </row>
    <row r="210" customFormat="false" ht="12.75" hidden="false" customHeight="false" outlineLevel="0" collapsed="false"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  <c r="AJ210" s="80"/>
      <c r="AK210" s="80"/>
      <c r="AL210" s="80"/>
      <c r="AM210" s="80"/>
      <c r="AN210" s="80"/>
      <c r="AO210" s="80"/>
      <c r="AP210" s="80"/>
      <c r="AQ210" s="80"/>
      <c r="AR210" s="80"/>
      <c r="AS210" s="80"/>
      <c r="AT210" s="80"/>
      <c r="AU210" s="80"/>
      <c r="AV210" s="80"/>
      <c r="AW210" s="80"/>
      <c r="AX210" s="80"/>
      <c r="AY210" s="80"/>
      <c r="AZ210" s="80"/>
      <c r="BA210" s="80"/>
      <c r="BB210" s="80"/>
      <c r="BC210" s="80"/>
      <c r="BD210" s="80"/>
      <c r="BE210" s="80"/>
      <c r="BF210" s="80"/>
      <c r="BG210" s="80"/>
      <c r="BH210" s="80"/>
      <c r="BI210" s="80"/>
      <c r="BJ210" s="80"/>
      <c r="BK210" s="80"/>
      <c r="BL210" s="80"/>
      <c r="BM210" s="80"/>
      <c r="BN210" s="80"/>
      <c r="BO210" s="80"/>
      <c r="BP210" s="80"/>
      <c r="BQ210" s="80"/>
      <c r="BR210" s="80"/>
      <c r="BS210" s="80"/>
      <c r="BT210" s="80"/>
      <c r="BU210" s="80"/>
      <c r="BV210" s="80"/>
      <c r="BW210" s="80"/>
      <c r="BX210" s="80"/>
      <c r="BY210" s="80"/>
      <c r="BZ210" s="80"/>
      <c r="CA210" s="80"/>
      <c r="CB210" s="80"/>
      <c r="CC210" s="80"/>
      <c r="CD210" s="80"/>
      <c r="CE210" s="80"/>
      <c r="CF210" s="80"/>
      <c r="CG210" s="80"/>
      <c r="CH210" s="80"/>
      <c r="CI210" s="80"/>
      <c r="CJ210" s="80"/>
      <c r="CK210" s="80"/>
      <c r="CL210" s="80"/>
      <c r="CM210" s="80"/>
      <c r="CN210" s="80"/>
      <c r="CO210" s="80"/>
      <c r="CP210" s="80"/>
      <c r="CQ210" s="80"/>
      <c r="CR210" s="80"/>
      <c r="CS210" s="80"/>
      <c r="CT210" s="80"/>
      <c r="CU210" s="80"/>
      <c r="CV210" s="80"/>
      <c r="CW210" s="80"/>
      <c r="CX210" s="80"/>
      <c r="CY210" s="80"/>
      <c r="CZ210" s="80"/>
      <c r="DA210" s="80"/>
      <c r="DB210" s="80"/>
      <c r="DC210" s="80"/>
    </row>
    <row r="211" customFormat="false" ht="12.75" hidden="false" customHeight="false" outlineLevel="0" collapsed="false"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  <c r="AJ211" s="80"/>
      <c r="AK211" s="80"/>
      <c r="AL211" s="80"/>
      <c r="AM211" s="80"/>
      <c r="AN211" s="80"/>
      <c r="AO211" s="80"/>
      <c r="AP211" s="80"/>
      <c r="AQ211" s="80"/>
      <c r="AR211" s="80"/>
      <c r="AS211" s="80"/>
      <c r="AT211" s="80"/>
      <c r="AU211" s="80"/>
      <c r="AV211" s="80"/>
      <c r="AW211" s="80"/>
      <c r="AX211" s="80"/>
      <c r="AY211" s="80"/>
      <c r="AZ211" s="80"/>
      <c r="BA211" s="80"/>
      <c r="BB211" s="80"/>
      <c r="BC211" s="80"/>
      <c r="BD211" s="80"/>
      <c r="BE211" s="80"/>
      <c r="BF211" s="80"/>
      <c r="BG211" s="80"/>
      <c r="BH211" s="80"/>
      <c r="BI211" s="80"/>
      <c r="BJ211" s="80"/>
      <c r="BK211" s="80"/>
      <c r="BL211" s="80"/>
      <c r="BM211" s="80"/>
      <c r="BN211" s="80"/>
      <c r="BO211" s="80"/>
      <c r="BP211" s="80"/>
      <c r="BQ211" s="80"/>
      <c r="BR211" s="80"/>
      <c r="BS211" s="80"/>
      <c r="BT211" s="80"/>
      <c r="BU211" s="80"/>
      <c r="BV211" s="80"/>
      <c r="BW211" s="80"/>
      <c r="BX211" s="80"/>
      <c r="BY211" s="80"/>
      <c r="BZ211" s="80"/>
      <c r="CA211" s="80"/>
      <c r="CB211" s="80"/>
      <c r="CC211" s="80"/>
      <c r="CD211" s="80"/>
      <c r="CE211" s="80"/>
      <c r="CF211" s="80"/>
      <c r="CG211" s="80"/>
      <c r="CH211" s="80"/>
      <c r="CI211" s="80"/>
      <c r="CJ211" s="80"/>
      <c r="CK211" s="80"/>
      <c r="CL211" s="80"/>
      <c r="CM211" s="80"/>
      <c r="CN211" s="80"/>
      <c r="CO211" s="80"/>
      <c r="CP211" s="80"/>
      <c r="CQ211" s="80"/>
      <c r="CR211" s="80"/>
      <c r="CS211" s="80"/>
      <c r="CT211" s="80"/>
      <c r="CU211" s="80"/>
      <c r="CV211" s="80"/>
      <c r="CW211" s="80"/>
      <c r="CX211" s="80"/>
      <c r="CY211" s="80"/>
      <c r="CZ211" s="80"/>
      <c r="DA211" s="80"/>
      <c r="DB211" s="80"/>
      <c r="DC211" s="80"/>
    </row>
    <row r="212" customFormat="false" ht="12.75" hidden="false" customHeight="false" outlineLevel="0" collapsed="false"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  <c r="AJ212" s="80"/>
      <c r="AK212" s="80"/>
      <c r="AL212" s="80"/>
      <c r="AM212" s="80"/>
      <c r="AN212" s="80"/>
      <c r="AO212" s="80"/>
      <c r="AP212" s="80"/>
      <c r="AQ212" s="80"/>
      <c r="AR212" s="80"/>
      <c r="AS212" s="80"/>
      <c r="AT212" s="80"/>
      <c r="AU212" s="80"/>
      <c r="AV212" s="80"/>
      <c r="AW212" s="80"/>
      <c r="AX212" s="80"/>
      <c r="AY212" s="80"/>
      <c r="AZ212" s="80"/>
      <c r="BA212" s="80"/>
      <c r="BB212" s="80"/>
      <c r="BC212" s="80"/>
      <c r="BD212" s="80"/>
      <c r="BE212" s="80"/>
      <c r="BF212" s="80"/>
      <c r="BG212" s="80"/>
      <c r="BH212" s="80"/>
      <c r="BI212" s="80"/>
      <c r="BJ212" s="80"/>
      <c r="BK212" s="80"/>
      <c r="BL212" s="80"/>
      <c r="BM212" s="80"/>
      <c r="BN212" s="80"/>
      <c r="BO212" s="80"/>
      <c r="BP212" s="80"/>
      <c r="BQ212" s="80"/>
      <c r="BR212" s="80"/>
      <c r="BS212" s="80"/>
      <c r="BT212" s="80"/>
      <c r="BU212" s="80"/>
      <c r="BV212" s="80"/>
      <c r="BW212" s="80"/>
      <c r="BX212" s="80"/>
      <c r="BY212" s="80"/>
      <c r="BZ212" s="80"/>
      <c r="CA212" s="80"/>
      <c r="CB212" s="80"/>
      <c r="CC212" s="80"/>
      <c r="CD212" s="80"/>
      <c r="CE212" s="80"/>
      <c r="CF212" s="80"/>
      <c r="CG212" s="80"/>
      <c r="CH212" s="80"/>
      <c r="CI212" s="80"/>
      <c r="CJ212" s="80"/>
      <c r="CK212" s="80"/>
      <c r="CL212" s="80"/>
      <c r="CM212" s="80"/>
      <c r="CN212" s="80"/>
      <c r="CO212" s="80"/>
      <c r="CP212" s="80"/>
      <c r="CQ212" s="80"/>
      <c r="CR212" s="80"/>
      <c r="CS212" s="80"/>
      <c r="CT212" s="80"/>
      <c r="CU212" s="80"/>
      <c r="CV212" s="80"/>
      <c r="CW212" s="80"/>
      <c r="CX212" s="80"/>
      <c r="CY212" s="80"/>
      <c r="CZ212" s="80"/>
      <c r="DA212" s="80"/>
      <c r="DB212" s="80"/>
      <c r="DC212" s="80"/>
    </row>
    <row r="213" customFormat="false" ht="12.75" hidden="false" customHeight="false" outlineLevel="0" collapsed="false"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  <c r="AJ213" s="80"/>
      <c r="AK213" s="80"/>
      <c r="AL213" s="80"/>
      <c r="AM213" s="80"/>
      <c r="AN213" s="80"/>
      <c r="AO213" s="80"/>
      <c r="AP213" s="80"/>
      <c r="AQ213" s="80"/>
      <c r="AR213" s="80"/>
      <c r="AS213" s="80"/>
      <c r="AT213" s="80"/>
      <c r="AU213" s="80"/>
      <c r="AV213" s="80"/>
      <c r="AW213" s="80"/>
      <c r="AX213" s="80"/>
      <c r="AY213" s="80"/>
      <c r="AZ213" s="80"/>
      <c r="BA213" s="80"/>
      <c r="BB213" s="80"/>
      <c r="BC213" s="80"/>
      <c r="BD213" s="80"/>
      <c r="BE213" s="80"/>
      <c r="BF213" s="80"/>
      <c r="BG213" s="80"/>
      <c r="BH213" s="80"/>
      <c r="BI213" s="80"/>
      <c r="BJ213" s="80"/>
      <c r="BK213" s="80"/>
      <c r="BL213" s="80"/>
      <c r="BM213" s="80"/>
      <c r="BN213" s="80"/>
      <c r="BO213" s="80"/>
      <c r="BP213" s="80"/>
      <c r="BQ213" s="80"/>
      <c r="BR213" s="80"/>
      <c r="BS213" s="80"/>
      <c r="BT213" s="80"/>
      <c r="BU213" s="80"/>
      <c r="BV213" s="80"/>
      <c r="BW213" s="80"/>
      <c r="BX213" s="80"/>
      <c r="BY213" s="80"/>
      <c r="BZ213" s="80"/>
      <c r="CA213" s="80"/>
      <c r="CB213" s="80"/>
      <c r="CC213" s="80"/>
      <c r="CD213" s="80"/>
      <c r="CE213" s="80"/>
      <c r="CF213" s="80"/>
      <c r="CG213" s="80"/>
      <c r="CH213" s="80"/>
      <c r="CI213" s="80"/>
      <c r="CJ213" s="80"/>
      <c r="CK213" s="80"/>
      <c r="CL213" s="80"/>
      <c r="CM213" s="80"/>
      <c r="CN213" s="80"/>
      <c r="CO213" s="80"/>
      <c r="CP213" s="80"/>
      <c r="CQ213" s="80"/>
      <c r="CR213" s="80"/>
      <c r="CS213" s="80"/>
      <c r="CT213" s="80"/>
      <c r="CU213" s="80"/>
      <c r="CV213" s="80"/>
      <c r="CW213" s="80"/>
      <c r="CX213" s="80"/>
      <c r="CY213" s="80"/>
      <c r="CZ213" s="80"/>
      <c r="DA213" s="80"/>
      <c r="DB213" s="80"/>
      <c r="DC213" s="80"/>
    </row>
    <row r="214" customFormat="false" ht="12.75" hidden="false" customHeight="false" outlineLevel="0" collapsed="false"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  <c r="AJ214" s="80"/>
      <c r="AK214" s="80"/>
      <c r="AL214" s="80"/>
      <c r="AM214" s="80"/>
      <c r="AN214" s="80"/>
      <c r="AO214" s="80"/>
      <c r="AP214" s="80"/>
      <c r="AQ214" s="80"/>
      <c r="AR214" s="80"/>
      <c r="AS214" s="80"/>
      <c r="AT214" s="80"/>
      <c r="AU214" s="80"/>
      <c r="AV214" s="80"/>
      <c r="AW214" s="80"/>
      <c r="AX214" s="80"/>
      <c r="AY214" s="80"/>
      <c r="AZ214" s="80"/>
      <c r="BA214" s="80"/>
      <c r="BB214" s="80"/>
      <c r="BC214" s="80"/>
      <c r="BD214" s="80"/>
      <c r="BE214" s="80"/>
      <c r="BF214" s="80"/>
      <c r="BG214" s="80"/>
      <c r="BH214" s="80"/>
      <c r="BI214" s="80"/>
      <c r="BJ214" s="80"/>
      <c r="BK214" s="80"/>
      <c r="BL214" s="80"/>
      <c r="BM214" s="80"/>
      <c r="BN214" s="80"/>
      <c r="BO214" s="80"/>
      <c r="BP214" s="80"/>
      <c r="BQ214" s="80"/>
      <c r="BR214" s="80"/>
      <c r="BS214" s="80"/>
      <c r="BT214" s="80"/>
      <c r="BU214" s="80"/>
      <c r="BV214" s="80"/>
      <c r="BW214" s="80"/>
      <c r="BX214" s="80"/>
      <c r="BY214" s="80"/>
      <c r="BZ214" s="80"/>
      <c r="CA214" s="80"/>
      <c r="CB214" s="80"/>
      <c r="CC214" s="80"/>
      <c r="CD214" s="80"/>
      <c r="CE214" s="80"/>
      <c r="CF214" s="80"/>
      <c r="CG214" s="80"/>
      <c r="CH214" s="80"/>
      <c r="CI214" s="80"/>
      <c r="CJ214" s="80"/>
      <c r="CK214" s="80"/>
      <c r="CL214" s="80"/>
      <c r="CM214" s="80"/>
      <c r="CN214" s="80"/>
      <c r="CO214" s="80"/>
      <c r="CP214" s="80"/>
      <c r="CQ214" s="80"/>
      <c r="CR214" s="80"/>
      <c r="CS214" s="80"/>
      <c r="CT214" s="80"/>
      <c r="CU214" s="80"/>
      <c r="CV214" s="80"/>
      <c r="CW214" s="80"/>
      <c r="CX214" s="80"/>
      <c r="CY214" s="80"/>
      <c r="CZ214" s="80"/>
      <c r="DA214" s="80"/>
      <c r="DB214" s="80"/>
      <c r="DC214" s="80"/>
    </row>
    <row r="215" customFormat="false" ht="12.75" hidden="false" customHeight="false" outlineLevel="0" collapsed="false"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  <c r="AJ215" s="80"/>
      <c r="AK215" s="80"/>
      <c r="AL215" s="80"/>
      <c r="AM215" s="80"/>
      <c r="AN215" s="80"/>
      <c r="AO215" s="80"/>
      <c r="AP215" s="80"/>
      <c r="AQ215" s="80"/>
      <c r="AR215" s="80"/>
      <c r="AS215" s="80"/>
      <c r="AT215" s="80"/>
      <c r="AU215" s="80"/>
      <c r="AV215" s="80"/>
      <c r="AW215" s="80"/>
      <c r="AX215" s="80"/>
      <c r="AY215" s="80"/>
      <c r="AZ215" s="80"/>
      <c r="BA215" s="80"/>
      <c r="BB215" s="80"/>
      <c r="BC215" s="80"/>
      <c r="BD215" s="80"/>
      <c r="BE215" s="80"/>
      <c r="BF215" s="80"/>
      <c r="BG215" s="80"/>
      <c r="BH215" s="80"/>
      <c r="BI215" s="80"/>
      <c r="BJ215" s="80"/>
      <c r="BK215" s="80"/>
      <c r="BL215" s="80"/>
      <c r="BM215" s="80"/>
      <c r="BN215" s="80"/>
      <c r="BO215" s="80"/>
      <c r="BP215" s="80"/>
      <c r="BQ215" s="80"/>
      <c r="BR215" s="80"/>
      <c r="BS215" s="80"/>
      <c r="BT215" s="80"/>
      <c r="BU215" s="80"/>
      <c r="BV215" s="80"/>
      <c r="BW215" s="80"/>
      <c r="BX215" s="80"/>
      <c r="BY215" s="80"/>
      <c r="BZ215" s="80"/>
      <c r="CA215" s="80"/>
      <c r="CB215" s="80"/>
      <c r="CC215" s="80"/>
      <c r="CD215" s="80"/>
      <c r="CE215" s="80"/>
      <c r="CF215" s="80"/>
      <c r="CG215" s="80"/>
      <c r="CH215" s="80"/>
      <c r="CI215" s="80"/>
      <c r="CJ215" s="80"/>
      <c r="CK215" s="80"/>
      <c r="CL215" s="80"/>
      <c r="CM215" s="80"/>
      <c r="CN215" s="80"/>
      <c r="CO215" s="80"/>
      <c r="CP215" s="80"/>
      <c r="CQ215" s="80"/>
      <c r="CR215" s="80"/>
      <c r="CS215" s="80"/>
      <c r="CT215" s="80"/>
      <c r="CU215" s="80"/>
      <c r="CV215" s="80"/>
      <c r="CW215" s="80"/>
      <c r="CX215" s="80"/>
      <c r="CY215" s="80"/>
      <c r="CZ215" s="80"/>
      <c r="DA215" s="80"/>
      <c r="DB215" s="80"/>
      <c r="DC215" s="80"/>
    </row>
    <row r="216" customFormat="false" ht="12.75" hidden="false" customHeight="false" outlineLevel="0" collapsed="false"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  <c r="AJ216" s="80"/>
      <c r="AK216" s="80"/>
      <c r="AL216" s="80"/>
      <c r="AM216" s="80"/>
      <c r="AN216" s="80"/>
      <c r="AO216" s="80"/>
      <c r="AP216" s="80"/>
      <c r="AQ216" s="80"/>
      <c r="AR216" s="80"/>
      <c r="AS216" s="80"/>
      <c r="AT216" s="80"/>
      <c r="AU216" s="80"/>
      <c r="AV216" s="80"/>
      <c r="AW216" s="80"/>
      <c r="AX216" s="80"/>
      <c r="AY216" s="80"/>
      <c r="AZ216" s="80"/>
      <c r="BA216" s="80"/>
      <c r="BB216" s="80"/>
      <c r="BC216" s="80"/>
      <c r="BD216" s="80"/>
      <c r="BE216" s="80"/>
      <c r="BF216" s="80"/>
      <c r="BG216" s="80"/>
      <c r="BH216" s="80"/>
      <c r="BI216" s="80"/>
      <c r="BJ216" s="80"/>
      <c r="BK216" s="80"/>
      <c r="BL216" s="80"/>
      <c r="BM216" s="80"/>
      <c r="BN216" s="80"/>
      <c r="BO216" s="80"/>
      <c r="BP216" s="80"/>
      <c r="BQ216" s="80"/>
      <c r="BR216" s="80"/>
      <c r="BS216" s="80"/>
      <c r="BT216" s="80"/>
      <c r="BU216" s="80"/>
      <c r="BV216" s="80"/>
      <c r="BW216" s="80"/>
      <c r="BX216" s="80"/>
      <c r="BY216" s="80"/>
      <c r="BZ216" s="80"/>
      <c r="CA216" s="80"/>
      <c r="CB216" s="80"/>
      <c r="CC216" s="80"/>
      <c r="CD216" s="80"/>
      <c r="CE216" s="80"/>
      <c r="CF216" s="80"/>
      <c r="CG216" s="80"/>
      <c r="CH216" s="80"/>
      <c r="CI216" s="80"/>
      <c r="CJ216" s="80"/>
      <c r="CK216" s="80"/>
      <c r="CL216" s="80"/>
      <c r="CM216" s="80"/>
      <c r="CN216" s="80"/>
      <c r="CO216" s="80"/>
      <c r="CP216" s="80"/>
      <c r="CQ216" s="80"/>
      <c r="CR216" s="80"/>
      <c r="CS216" s="80"/>
      <c r="CT216" s="80"/>
      <c r="CU216" s="80"/>
      <c r="CV216" s="80"/>
      <c r="CW216" s="80"/>
      <c r="CX216" s="80"/>
      <c r="CY216" s="80"/>
      <c r="CZ216" s="80"/>
      <c r="DA216" s="80"/>
      <c r="DB216" s="80"/>
      <c r="DC216" s="80"/>
    </row>
    <row r="217" customFormat="false" ht="12.75" hidden="false" customHeight="false" outlineLevel="0" collapsed="false"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  <c r="AJ217" s="80"/>
      <c r="AK217" s="80"/>
      <c r="AL217" s="80"/>
      <c r="AM217" s="80"/>
      <c r="AN217" s="80"/>
      <c r="AO217" s="80"/>
      <c r="AP217" s="80"/>
      <c r="AQ217" s="80"/>
      <c r="AR217" s="80"/>
      <c r="AS217" s="80"/>
      <c r="AT217" s="80"/>
      <c r="AU217" s="80"/>
      <c r="AV217" s="80"/>
      <c r="AW217" s="80"/>
      <c r="AX217" s="80"/>
      <c r="AY217" s="80"/>
      <c r="AZ217" s="80"/>
      <c r="BA217" s="80"/>
      <c r="BB217" s="80"/>
      <c r="BC217" s="80"/>
      <c r="BD217" s="80"/>
      <c r="BE217" s="80"/>
      <c r="BF217" s="80"/>
      <c r="BG217" s="80"/>
      <c r="BH217" s="80"/>
      <c r="BI217" s="80"/>
      <c r="BJ217" s="80"/>
      <c r="BK217" s="80"/>
      <c r="BL217" s="80"/>
      <c r="BM217" s="80"/>
      <c r="BN217" s="80"/>
      <c r="BO217" s="80"/>
      <c r="BP217" s="80"/>
      <c r="BQ217" s="80"/>
      <c r="BR217" s="80"/>
      <c r="BS217" s="80"/>
      <c r="BT217" s="80"/>
      <c r="BU217" s="80"/>
      <c r="BV217" s="80"/>
      <c r="BW217" s="80"/>
      <c r="BX217" s="80"/>
      <c r="BY217" s="80"/>
      <c r="BZ217" s="80"/>
      <c r="CA217" s="80"/>
      <c r="CB217" s="80"/>
      <c r="CC217" s="80"/>
      <c r="CD217" s="80"/>
      <c r="CE217" s="80"/>
      <c r="CF217" s="80"/>
      <c r="CG217" s="80"/>
      <c r="CH217" s="80"/>
      <c r="CI217" s="80"/>
      <c r="CJ217" s="80"/>
      <c r="CK217" s="80"/>
      <c r="CL217" s="80"/>
      <c r="CM217" s="80"/>
      <c r="CN217" s="80"/>
      <c r="CO217" s="80"/>
      <c r="CP217" s="80"/>
      <c r="CQ217" s="80"/>
      <c r="CR217" s="80"/>
      <c r="CS217" s="80"/>
      <c r="CT217" s="80"/>
      <c r="CU217" s="80"/>
      <c r="CV217" s="80"/>
      <c r="CW217" s="80"/>
      <c r="CX217" s="80"/>
      <c r="CY217" s="80"/>
      <c r="CZ217" s="80"/>
      <c r="DA217" s="80"/>
      <c r="DB217" s="80"/>
      <c r="DC217" s="80"/>
    </row>
    <row r="218" customFormat="false" ht="12.75" hidden="false" customHeight="false" outlineLevel="0" collapsed="false"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  <c r="AJ218" s="80"/>
      <c r="AK218" s="80"/>
      <c r="AL218" s="80"/>
      <c r="AM218" s="80"/>
      <c r="AN218" s="80"/>
      <c r="AO218" s="80"/>
      <c r="AP218" s="80"/>
      <c r="AQ218" s="80"/>
      <c r="AR218" s="80"/>
      <c r="AS218" s="80"/>
      <c r="AT218" s="80"/>
      <c r="AU218" s="80"/>
      <c r="AV218" s="80"/>
      <c r="AW218" s="80"/>
      <c r="AX218" s="80"/>
      <c r="AY218" s="80"/>
      <c r="AZ218" s="80"/>
      <c r="BA218" s="80"/>
      <c r="BB218" s="80"/>
      <c r="BC218" s="80"/>
      <c r="BD218" s="80"/>
      <c r="BE218" s="80"/>
      <c r="BF218" s="80"/>
      <c r="BG218" s="80"/>
      <c r="BH218" s="80"/>
      <c r="BI218" s="80"/>
      <c r="BJ218" s="80"/>
      <c r="BK218" s="80"/>
      <c r="BL218" s="80"/>
      <c r="BM218" s="80"/>
      <c r="BN218" s="80"/>
      <c r="BO218" s="80"/>
      <c r="BP218" s="80"/>
      <c r="BQ218" s="80"/>
      <c r="BR218" s="80"/>
      <c r="BS218" s="80"/>
      <c r="BT218" s="80"/>
      <c r="BU218" s="80"/>
      <c r="BV218" s="80"/>
      <c r="BW218" s="80"/>
      <c r="BX218" s="80"/>
      <c r="BY218" s="80"/>
      <c r="BZ218" s="80"/>
      <c r="CA218" s="80"/>
      <c r="CB218" s="80"/>
      <c r="CC218" s="80"/>
      <c r="CD218" s="80"/>
      <c r="CE218" s="80"/>
      <c r="CF218" s="80"/>
      <c r="CG218" s="80"/>
      <c r="CH218" s="80"/>
      <c r="CI218" s="80"/>
      <c r="CJ218" s="80"/>
      <c r="CK218" s="80"/>
      <c r="CL218" s="80"/>
      <c r="CM218" s="80"/>
      <c r="CN218" s="80"/>
      <c r="CO218" s="80"/>
      <c r="CP218" s="80"/>
      <c r="CQ218" s="80"/>
      <c r="CR218" s="80"/>
      <c r="CS218" s="80"/>
      <c r="CT218" s="80"/>
      <c r="CU218" s="80"/>
      <c r="CV218" s="80"/>
      <c r="CW218" s="80"/>
      <c r="CX218" s="80"/>
      <c r="CY218" s="80"/>
      <c r="CZ218" s="80"/>
      <c r="DA218" s="80"/>
      <c r="DB218" s="80"/>
      <c r="DC218" s="80"/>
    </row>
    <row r="219" customFormat="false" ht="12.75" hidden="false" customHeight="false" outlineLevel="0" collapsed="false"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  <c r="AJ219" s="80"/>
      <c r="AK219" s="80"/>
      <c r="AL219" s="80"/>
      <c r="AM219" s="80"/>
      <c r="AN219" s="80"/>
      <c r="AO219" s="80"/>
      <c r="AP219" s="80"/>
      <c r="AQ219" s="80"/>
      <c r="AR219" s="80"/>
      <c r="AS219" s="80"/>
      <c r="AT219" s="80"/>
      <c r="AU219" s="80"/>
      <c r="AV219" s="80"/>
      <c r="AW219" s="80"/>
      <c r="AX219" s="80"/>
      <c r="AY219" s="80"/>
      <c r="AZ219" s="80"/>
      <c r="BA219" s="80"/>
      <c r="BB219" s="80"/>
      <c r="BC219" s="80"/>
      <c r="BD219" s="80"/>
      <c r="BE219" s="80"/>
      <c r="BF219" s="80"/>
      <c r="BG219" s="80"/>
      <c r="BH219" s="80"/>
      <c r="BI219" s="80"/>
      <c r="BJ219" s="80"/>
      <c r="BK219" s="80"/>
      <c r="BL219" s="80"/>
      <c r="BM219" s="80"/>
      <c r="BN219" s="80"/>
      <c r="BO219" s="80"/>
      <c r="BP219" s="80"/>
      <c r="BQ219" s="80"/>
      <c r="BR219" s="80"/>
      <c r="BS219" s="80"/>
      <c r="BT219" s="80"/>
      <c r="BU219" s="80"/>
      <c r="BV219" s="80"/>
      <c r="BW219" s="80"/>
      <c r="BX219" s="80"/>
      <c r="BY219" s="80"/>
      <c r="BZ219" s="80"/>
      <c r="CA219" s="80"/>
      <c r="CB219" s="80"/>
      <c r="CC219" s="80"/>
      <c r="CD219" s="80"/>
      <c r="CE219" s="80"/>
      <c r="CF219" s="80"/>
      <c r="CG219" s="80"/>
      <c r="CH219" s="80"/>
      <c r="CI219" s="80"/>
      <c r="CJ219" s="80"/>
      <c r="CK219" s="80"/>
      <c r="CL219" s="80"/>
      <c r="CM219" s="80"/>
      <c r="CN219" s="80"/>
      <c r="CO219" s="80"/>
      <c r="CP219" s="80"/>
      <c r="CQ219" s="80"/>
      <c r="CR219" s="80"/>
      <c r="CS219" s="80"/>
      <c r="CT219" s="80"/>
      <c r="CU219" s="80"/>
      <c r="CV219" s="80"/>
      <c r="CW219" s="80"/>
      <c r="CX219" s="80"/>
      <c r="CY219" s="80"/>
      <c r="CZ219" s="80"/>
      <c r="DA219" s="80"/>
      <c r="DB219" s="80"/>
      <c r="DC219" s="80"/>
    </row>
    <row r="220" customFormat="false" ht="12.75" hidden="false" customHeight="false" outlineLevel="0" collapsed="false"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  <c r="AJ220" s="80"/>
      <c r="AK220" s="80"/>
      <c r="AL220" s="80"/>
      <c r="AM220" s="80"/>
      <c r="AN220" s="80"/>
      <c r="AO220" s="80"/>
      <c r="AP220" s="80"/>
      <c r="AQ220" s="80"/>
      <c r="AR220" s="80"/>
      <c r="AS220" s="80"/>
      <c r="AT220" s="80"/>
      <c r="AU220" s="80"/>
      <c r="AV220" s="80"/>
      <c r="AW220" s="80"/>
      <c r="AX220" s="80"/>
      <c r="AY220" s="80"/>
      <c r="AZ220" s="80"/>
      <c r="BA220" s="80"/>
      <c r="BB220" s="80"/>
      <c r="BC220" s="80"/>
      <c r="BD220" s="80"/>
      <c r="BE220" s="80"/>
      <c r="BF220" s="80"/>
      <c r="BG220" s="80"/>
      <c r="BH220" s="80"/>
      <c r="BI220" s="80"/>
      <c r="BJ220" s="80"/>
      <c r="BK220" s="80"/>
      <c r="BL220" s="80"/>
      <c r="BM220" s="80"/>
      <c r="BN220" s="80"/>
      <c r="BO220" s="80"/>
      <c r="BP220" s="80"/>
      <c r="BQ220" s="80"/>
      <c r="BR220" s="80"/>
      <c r="BS220" s="80"/>
      <c r="BT220" s="80"/>
      <c r="BU220" s="80"/>
      <c r="BV220" s="80"/>
      <c r="BW220" s="80"/>
      <c r="BX220" s="80"/>
      <c r="BY220" s="80"/>
      <c r="BZ220" s="80"/>
      <c r="CA220" s="80"/>
      <c r="CB220" s="80"/>
      <c r="CC220" s="80"/>
      <c r="CD220" s="80"/>
      <c r="CE220" s="80"/>
      <c r="CF220" s="80"/>
      <c r="CG220" s="80"/>
      <c r="CH220" s="80"/>
      <c r="CI220" s="80"/>
      <c r="CJ220" s="80"/>
      <c r="CK220" s="80"/>
      <c r="CL220" s="80"/>
      <c r="CM220" s="80"/>
      <c r="CN220" s="80"/>
      <c r="CO220" s="80"/>
      <c r="CP220" s="80"/>
      <c r="CQ220" s="80"/>
      <c r="CR220" s="80"/>
      <c r="CS220" s="80"/>
      <c r="CT220" s="80"/>
      <c r="CU220" s="80"/>
      <c r="CV220" s="80"/>
      <c r="CW220" s="80"/>
      <c r="CX220" s="80"/>
      <c r="CY220" s="80"/>
      <c r="CZ220" s="80"/>
      <c r="DA220" s="80"/>
      <c r="DB220" s="80"/>
      <c r="DC220" s="80"/>
    </row>
    <row r="221" customFormat="false" ht="12.75" hidden="false" customHeight="false" outlineLevel="0" collapsed="false"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  <c r="AJ221" s="80"/>
      <c r="AK221" s="80"/>
      <c r="AL221" s="80"/>
      <c r="AM221" s="80"/>
      <c r="AN221" s="80"/>
      <c r="AO221" s="80"/>
      <c r="AP221" s="80"/>
      <c r="AQ221" s="80"/>
      <c r="AR221" s="80"/>
      <c r="AS221" s="80"/>
      <c r="AT221" s="80"/>
      <c r="AU221" s="80"/>
      <c r="AV221" s="80"/>
      <c r="AW221" s="80"/>
      <c r="AX221" s="80"/>
      <c r="AY221" s="80"/>
      <c r="AZ221" s="80"/>
      <c r="BA221" s="80"/>
      <c r="BB221" s="80"/>
      <c r="BC221" s="80"/>
      <c r="BD221" s="80"/>
      <c r="BE221" s="80"/>
      <c r="BF221" s="80"/>
      <c r="BG221" s="80"/>
      <c r="BH221" s="80"/>
      <c r="BI221" s="80"/>
      <c r="BJ221" s="80"/>
      <c r="BK221" s="80"/>
      <c r="BL221" s="80"/>
      <c r="BM221" s="80"/>
      <c r="BN221" s="80"/>
      <c r="BO221" s="80"/>
      <c r="BP221" s="80"/>
      <c r="BQ221" s="80"/>
      <c r="BR221" s="80"/>
      <c r="BS221" s="80"/>
      <c r="BT221" s="80"/>
      <c r="BU221" s="80"/>
      <c r="BV221" s="80"/>
      <c r="BW221" s="80"/>
      <c r="BX221" s="80"/>
      <c r="BY221" s="80"/>
      <c r="BZ221" s="80"/>
      <c r="CA221" s="80"/>
      <c r="CB221" s="80"/>
      <c r="CC221" s="80"/>
      <c r="CD221" s="80"/>
      <c r="CE221" s="80"/>
      <c r="CF221" s="80"/>
      <c r="CG221" s="80"/>
      <c r="CH221" s="80"/>
      <c r="CI221" s="80"/>
      <c r="CJ221" s="80"/>
      <c r="CK221" s="80"/>
      <c r="CL221" s="80"/>
      <c r="CM221" s="80"/>
      <c r="CN221" s="80"/>
      <c r="CO221" s="80"/>
      <c r="CP221" s="80"/>
      <c r="CQ221" s="80"/>
      <c r="CR221" s="80"/>
      <c r="CS221" s="80"/>
      <c r="CT221" s="80"/>
      <c r="CU221" s="80"/>
      <c r="CV221" s="80"/>
      <c r="CW221" s="80"/>
      <c r="CX221" s="80"/>
      <c r="CY221" s="80"/>
      <c r="CZ221" s="80"/>
      <c r="DA221" s="80"/>
      <c r="DB221" s="80"/>
      <c r="DC221" s="80"/>
    </row>
  </sheetData>
  <printOptions headings="false" gridLines="false" gridLinesSet="true" horizontalCentered="false" verticalCentered="true"/>
  <pageMargins left="0.747916666666667" right="0.747916666666667" top="0.845138888888889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R3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1" ySplit="8" topLeftCell="L9" activePane="bottomRight" state="frozen"/>
      <selection pane="topLeft" activeCell="A1" activeCellId="0" sqref="A1"/>
      <selection pane="topRight" activeCell="L1" activeCellId="0" sqref="L1"/>
      <selection pane="bottomLeft" activeCell="A9" activeCellId="0" sqref="A9"/>
      <selection pane="bottomRight" activeCell="L9" activeCellId="0" sqref="L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99"/>
    <col collapsed="false" customWidth="true" hidden="false" outlineLevel="0" max="3" min="3" style="0" width="9.99"/>
    <col collapsed="false" customWidth="true" hidden="true" outlineLevel="0" max="4" min="4" style="0" width="10.71"/>
    <col collapsed="false" customWidth="true" hidden="false" outlineLevel="0" max="5" min="5" style="0" width="10.71"/>
    <col collapsed="false" customWidth="true" hidden="true" outlineLevel="0" max="7" min="7" style="0" width="10.71"/>
    <col collapsed="false" customWidth="true" hidden="false" outlineLevel="0" max="8" min="8" style="0" width="10.71"/>
    <col collapsed="false" customWidth="false" hidden="true" outlineLevel="0" max="10" min="9" style="0" width="9.06"/>
    <col collapsed="false" customWidth="true" hidden="false" outlineLevel="0" max="11" min="11" style="0" width="14.7"/>
    <col collapsed="false" customWidth="true" hidden="false" outlineLevel="0" max="25" min="12" style="0" width="9.14"/>
    <col collapsed="false" customWidth="true" hidden="false" outlineLevel="0" max="26" min="26" style="0" width="11.56"/>
    <col collapsed="false" customWidth="true" hidden="false" outlineLevel="0" max="37" min="27" style="0" width="9.14"/>
    <col collapsed="false" customWidth="true" hidden="false" outlineLevel="0" max="38" min="38" style="0" width="10.85"/>
    <col collapsed="false" customWidth="true" hidden="false" outlineLevel="0" max="49" min="39" style="0" width="9.14"/>
    <col collapsed="false" customWidth="true" hidden="false" outlineLevel="0" max="50" min="50" style="0" width="11.56"/>
    <col collapsed="false" customWidth="true" hidden="false" outlineLevel="0" max="61" min="51" style="0" width="9.14"/>
    <col collapsed="false" customWidth="true" hidden="false" outlineLevel="0" max="62" min="62" style="0" width="11.99"/>
    <col collapsed="false" customWidth="true" hidden="false" outlineLevel="0" max="73" min="63" style="0" width="9.14"/>
    <col collapsed="false" customWidth="true" hidden="false" outlineLevel="0" max="74" min="74" style="0" width="11.99"/>
    <col collapsed="false" customWidth="true" hidden="false" outlineLevel="0" max="122" min="75" style="0" width="9.14"/>
  </cols>
  <sheetData>
    <row r="1" customFormat="false" ht="12.75" hidden="false" customHeight="false" outlineLevel="0" collapsed="false">
      <c r="A1" s="3" t="s">
        <v>34</v>
      </c>
    </row>
    <row r="2" customFormat="false" ht="15" hidden="false" customHeight="false" outlineLevel="0" collapsed="false">
      <c r="A2" s="119"/>
    </row>
    <row r="3" customFormat="false" ht="15.75" hidden="false" customHeight="false" outlineLevel="0" collapsed="false">
      <c r="A3" s="2" t="s">
        <v>35</v>
      </c>
      <c r="B3" s="3"/>
      <c r="C3" s="3"/>
      <c r="D3" s="3"/>
      <c r="E3" s="3"/>
      <c r="F3" s="3"/>
      <c r="O3" s="66"/>
    </row>
    <row r="4" customFormat="false" ht="15" hidden="false" customHeight="false" outlineLevel="0" collapsed="false">
      <c r="A4" s="64" t="s">
        <v>79</v>
      </c>
      <c r="B4" s="3"/>
      <c r="C4" s="3"/>
      <c r="D4" s="3"/>
      <c r="E4" s="3"/>
      <c r="F4" s="3"/>
      <c r="O4" s="66"/>
    </row>
    <row r="5" customFormat="false" ht="15" hidden="false" customHeight="false" outlineLevel="0" collapsed="false">
      <c r="A5" s="65" t="s">
        <v>80</v>
      </c>
      <c r="O5" s="66"/>
    </row>
    <row r="6" customFormat="false" ht="12.75" hidden="false" customHeight="false" outlineLevel="0" collapsed="false">
      <c r="K6" s="68"/>
      <c r="O6" s="66"/>
    </row>
    <row r="7" customFormat="false" ht="13.5" hidden="false" customHeight="false" outlineLevel="0" collapsed="false">
      <c r="H7" s="69" t="s">
        <v>10</v>
      </c>
      <c r="K7" s="68" t="n">
        <v>2002</v>
      </c>
      <c r="L7" s="0" t="n">
        <v>31</v>
      </c>
      <c r="M7" s="0" t="n">
        <v>30</v>
      </c>
      <c r="N7" s="0" t="n">
        <v>31</v>
      </c>
      <c r="O7" s="66" t="n">
        <v>31</v>
      </c>
      <c r="P7" s="66" t="n">
        <v>28</v>
      </c>
      <c r="Q7" s="66" t="n">
        <v>31</v>
      </c>
      <c r="R7" s="66" t="n">
        <v>30</v>
      </c>
      <c r="S7" s="66" t="n">
        <v>31</v>
      </c>
      <c r="T7" s="66" t="n">
        <v>30</v>
      </c>
      <c r="U7" s="66" t="n">
        <v>31</v>
      </c>
      <c r="V7" s="66" t="n">
        <v>31</v>
      </c>
      <c r="W7" s="66" t="n">
        <v>30</v>
      </c>
      <c r="X7" s="66" t="n">
        <v>31</v>
      </c>
      <c r="Y7" s="66" t="n">
        <v>30</v>
      </c>
      <c r="Z7" s="66" t="n">
        <v>31</v>
      </c>
      <c r="AA7" s="66" t="n">
        <v>31</v>
      </c>
      <c r="AB7" s="66" t="n">
        <v>28</v>
      </c>
      <c r="AC7" s="66" t="n">
        <v>31</v>
      </c>
      <c r="AD7" s="66" t="n">
        <v>30</v>
      </c>
      <c r="AE7" s="66" t="n">
        <v>31</v>
      </c>
      <c r="AF7" s="66" t="n">
        <v>30</v>
      </c>
      <c r="AG7" s="66" t="n">
        <v>31</v>
      </c>
      <c r="AH7" s="66" t="n">
        <v>31</v>
      </c>
      <c r="AI7" s="66" t="n">
        <v>30</v>
      </c>
      <c r="AJ7" s="66" t="n">
        <v>31</v>
      </c>
      <c r="AK7" s="66" t="n">
        <v>30</v>
      </c>
      <c r="AL7" s="66" t="n">
        <v>31</v>
      </c>
      <c r="AM7" s="66" t="n">
        <v>31</v>
      </c>
      <c r="AN7" s="66" t="n">
        <v>29</v>
      </c>
      <c r="AO7" s="66" t="n">
        <v>31</v>
      </c>
      <c r="AP7" s="66" t="n">
        <v>30</v>
      </c>
      <c r="AQ7" s="66" t="n">
        <v>31</v>
      </c>
      <c r="AR7" s="66" t="n">
        <v>30</v>
      </c>
      <c r="AS7" s="66" t="n">
        <v>31</v>
      </c>
      <c r="AT7" s="66" t="n">
        <v>31</v>
      </c>
      <c r="AU7" s="66" t="n">
        <v>30</v>
      </c>
      <c r="AV7" s="66" t="n">
        <v>31</v>
      </c>
      <c r="AW7" s="66" t="n">
        <v>30</v>
      </c>
      <c r="AX7" s="66" t="n">
        <v>31</v>
      </c>
      <c r="AY7" s="66" t="n">
        <v>31</v>
      </c>
      <c r="AZ7" s="66" t="n">
        <v>28</v>
      </c>
      <c r="BA7" s="66" t="n">
        <v>31</v>
      </c>
      <c r="BB7" s="66" t="n">
        <v>30</v>
      </c>
      <c r="BC7" s="66" t="n">
        <v>31</v>
      </c>
      <c r="BD7" s="66" t="n">
        <v>30</v>
      </c>
      <c r="BE7" s="66" t="n">
        <v>31</v>
      </c>
      <c r="BF7" s="66" t="n">
        <v>31</v>
      </c>
      <c r="BG7" s="66" t="n">
        <v>30</v>
      </c>
      <c r="BH7" s="66" t="n">
        <v>31</v>
      </c>
      <c r="BI7" s="66" t="n">
        <v>30</v>
      </c>
      <c r="BJ7" s="70" t="n">
        <v>31</v>
      </c>
      <c r="BK7" s="66" t="n">
        <v>31</v>
      </c>
      <c r="BL7" s="66" t="n">
        <v>28</v>
      </c>
      <c r="BM7" s="66" t="n">
        <v>31</v>
      </c>
      <c r="BN7" s="66" t="n">
        <v>30</v>
      </c>
      <c r="BO7" s="66" t="n">
        <v>31</v>
      </c>
      <c r="BP7" s="66" t="n">
        <v>30</v>
      </c>
      <c r="BQ7" s="66" t="n">
        <v>31</v>
      </c>
      <c r="BR7" s="66" t="n">
        <v>31</v>
      </c>
      <c r="BS7" s="66" t="n">
        <v>30</v>
      </c>
      <c r="BT7" s="66" t="n">
        <v>31</v>
      </c>
      <c r="BU7" s="66" t="n">
        <v>30</v>
      </c>
      <c r="BV7" s="66" t="n">
        <v>31</v>
      </c>
    </row>
    <row r="8" customFormat="false" ht="13.5" hidden="false" customHeight="false" outlineLevel="0" collapsed="false">
      <c r="A8" s="92" t="s">
        <v>38</v>
      </c>
      <c r="B8" s="0" t="s">
        <v>14</v>
      </c>
      <c r="C8" s="92" t="s">
        <v>39</v>
      </c>
      <c r="D8" s="0" t="s">
        <v>40</v>
      </c>
      <c r="E8" s="0" t="s">
        <v>41</v>
      </c>
      <c r="F8" s="0" t="s">
        <v>42</v>
      </c>
      <c r="G8" s="71" t="s">
        <v>43</v>
      </c>
      <c r="H8" s="120" t="s">
        <v>81</v>
      </c>
      <c r="I8" s="76" t="n">
        <v>37104</v>
      </c>
      <c r="J8" s="76" t="n">
        <v>37135</v>
      </c>
      <c r="K8" s="74" t="s">
        <v>45</v>
      </c>
      <c r="L8" s="76" t="n">
        <v>37165</v>
      </c>
      <c r="M8" s="76" t="n">
        <v>37196</v>
      </c>
      <c r="N8" s="76" t="n">
        <v>37226</v>
      </c>
      <c r="O8" s="75" t="n">
        <v>37257</v>
      </c>
      <c r="P8" s="76" t="n">
        <v>37288</v>
      </c>
      <c r="Q8" s="76" t="n">
        <v>37316</v>
      </c>
      <c r="R8" s="76" t="n">
        <v>37347</v>
      </c>
      <c r="S8" s="76" t="n">
        <v>37377</v>
      </c>
      <c r="T8" s="76" t="n">
        <v>37408</v>
      </c>
      <c r="U8" s="76" t="n">
        <v>37438</v>
      </c>
      <c r="V8" s="76" t="n">
        <v>37469</v>
      </c>
      <c r="W8" s="76" t="n">
        <v>37500</v>
      </c>
      <c r="X8" s="76" t="n">
        <v>37530</v>
      </c>
      <c r="Y8" s="76" t="n">
        <v>37561</v>
      </c>
      <c r="Z8" s="76" t="n">
        <v>37591</v>
      </c>
      <c r="AA8" s="76" t="n">
        <v>37622</v>
      </c>
      <c r="AB8" s="76" t="n">
        <v>37653</v>
      </c>
      <c r="AC8" s="76" t="n">
        <v>37681</v>
      </c>
      <c r="AD8" s="76" t="n">
        <v>37712</v>
      </c>
      <c r="AE8" s="76" t="n">
        <v>37742</v>
      </c>
      <c r="AF8" s="76" t="n">
        <v>37773</v>
      </c>
      <c r="AG8" s="76" t="n">
        <v>37803</v>
      </c>
      <c r="AH8" s="76" t="n">
        <v>37834</v>
      </c>
      <c r="AI8" s="76" t="n">
        <v>37865</v>
      </c>
      <c r="AJ8" s="76" t="n">
        <v>37895</v>
      </c>
      <c r="AK8" s="76" t="n">
        <v>37926</v>
      </c>
      <c r="AL8" s="76" t="n">
        <v>37956</v>
      </c>
      <c r="AM8" s="76" t="n">
        <v>37987</v>
      </c>
      <c r="AN8" s="76" t="n">
        <v>38018</v>
      </c>
      <c r="AO8" s="76" t="n">
        <v>38047</v>
      </c>
      <c r="AP8" s="76" t="n">
        <v>38078</v>
      </c>
      <c r="AQ8" s="76" t="n">
        <v>38108</v>
      </c>
      <c r="AR8" s="76" t="n">
        <v>38139</v>
      </c>
      <c r="AS8" s="76" t="n">
        <v>38169</v>
      </c>
      <c r="AT8" s="76" t="n">
        <v>38200</v>
      </c>
      <c r="AU8" s="76" t="n">
        <v>38231</v>
      </c>
      <c r="AV8" s="76" t="n">
        <v>38261</v>
      </c>
      <c r="AW8" s="76" t="n">
        <v>38292</v>
      </c>
      <c r="AX8" s="76" t="n">
        <v>38322</v>
      </c>
      <c r="AY8" s="76" t="n">
        <v>38353</v>
      </c>
      <c r="AZ8" s="76" t="n">
        <v>38384</v>
      </c>
      <c r="BA8" s="76" t="n">
        <v>38412</v>
      </c>
      <c r="BB8" s="76" t="n">
        <v>38443</v>
      </c>
      <c r="BC8" s="76" t="n">
        <v>38473</v>
      </c>
      <c r="BD8" s="76" t="n">
        <v>38504</v>
      </c>
      <c r="BE8" s="76" t="n">
        <v>38534</v>
      </c>
      <c r="BF8" s="76" t="n">
        <v>38565</v>
      </c>
      <c r="BG8" s="76" t="n">
        <v>38596</v>
      </c>
      <c r="BH8" s="76" t="n">
        <v>38626</v>
      </c>
      <c r="BI8" s="76" t="n">
        <v>38657</v>
      </c>
      <c r="BJ8" s="76" t="n">
        <v>38687</v>
      </c>
      <c r="BK8" s="76" t="n">
        <v>38718</v>
      </c>
      <c r="BL8" s="76" t="n">
        <v>38749</v>
      </c>
      <c r="BM8" s="76" t="n">
        <v>38777</v>
      </c>
      <c r="BN8" s="76" t="n">
        <v>38808</v>
      </c>
      <c r="BO8" s="76" t="n">
        <v>38838</v>
      </c>
      <c r="BP8" s="76" t="n">
        <v>38869</v>
      </c>
      <c r="BQ8" s="76" t="n">
        <v>38899</v>
      </c>
      <c r="BR8" s="76" t="n">
        <v>38930</v>
      </c>
      <c r="BS8" s="76" t="n">
        <v>38961</v>
      </c>
      <c r="BT8" s="76" t="n">
        <v>38991</v>
      </c>
      <c r="BU8" s="76" t="n">
        <v>39022</v>
      </c>
      <c r="BV8" s="76" t="n">
        <v>39052</v>
      </c>
    </row>
    <row r="9" customFormat="false" ht="12.75" hidden="false" customHeight="false" outlineLevel="0" collapsed="false">
      <c r="A9" s="92"/>
      <c r="C9" s="92"/>
      <c r="G9" s="121"/>
      <c r="H9" s="121"/>
      <c r="O9" s="66"/>
    </row>
    <row r="10" customFormat="false" ht="12.75" hidden="false" customHeight="false" outlineLevel="0" collapsed="false">
      <c r="A10" s="0" t="n">
        <v>25071</v>
      </c>
      <c r="B10" s="0" t="s">
        <v>22</v>
      </c>
      <c r="C10" s="82" t="n">
        <v>90000</v>
      </c>
      <c r="D10" s="83" t="n">
        <v>35400</v>
      </c>
      <c r="E10" s="83" t="n">
        <v>39782</v>
      </c>
      <c r="F10" s="0" t="s">
        <v>47</v>
      </c>
      <c r="G10" s="84" t="n">
        <v>39416</v>
      </c>
      <c r="H10" s="122" t="n">
        <v>0</v>
      </c>
      <c r="I10" s="82" t="n">
        <v>90000</v>
      </c>
      <c r="J10" s="86" t="n">
        <v>90000</v>
      </c>
      <c r="K10" s="62"/>
      <c r="L10" s="86" t="n">
        <f aca="false">'SJ by Month'!L10*'SJ revenue'!H10*'SJ revenue'!L$7</f>
        <v>0</v>
      </c>
      <c r="M10" s="86" t="n">
        <f aca="false">'SJ by Month'!M10*'SJ revenue'!$H$10*'SJ revenue'!M$7</f>
        <v>0</v>
      </c>
      <c r="N10" s="86" t="n">
        <f aca="false">'SJ by Month'!N10*'SJ revenue'!$H$10*'SJ revenue'!N$7</f>
        <v>0</v>
      </c>
      <c r="O10" s="86" t="n">
        <f aca="false">'SJ by Month'!O10*'SJ revenue'!$H$10*'SJ revenue'!O$7</f>
        <v>0</v>
      </c>
      <c r="P10" s="86" t="n">
        <f aca="false">'SJ by Month'!P10*'SJ revenue'!$H$10*'SJ revenue'!P$7</f>
        <v>0</v>
      </c>
      <c r="Q10" s="86" t="n">
        <f aca="false">'SJ by Month'!Q10*'SJ revenue'!$H$10*'SJ revenue'!Q$7</f>
        <v>0</v>
      </c>
      <c r="R10" s="86" t="n">
        <f aca="false">'SJ by Month'!R10*'SJ revenue'!$H$10*'SJ revenue'!R$7</f>
        <v>0</v>
      </c>
      <c r="S10" s="86" t="n">
        <f aca="false">'SJ by Month'!S10*'SJ revenue'!$H$10*'SJ revenue'!S$7</f>
        <v>0</v>
      </c>
      <c r="T10" s="86" t="n">
        <f aca="false">'SJ by Month'!T10*'SJ revenue'!$H$10*'SJ revenue'!T$7</f>
        <v>0</v>
      </c>
      <c r="U10" s="86" t="n">
        <f aca="false">'SJ by Month'!U10*'SJ revenue'!$H$10*'SJ revenue'!U$7</f>
        <v>0</v>
      </c>
      <c r="V10" s="86" t="n">
        <f aca="false">'SJ by Month'!V10*'SJ revenue'!$H$10*'SJ revenue'!V$7</f>
        <v>0</v>
      </c>
      <c r="W10" s="86" t="n">
        <f aca="false">'SJ by Month'!W10*'SJ revenue'!$H$10*'SJ revenue'!W$7</f>
        <v>0</v>
      </c>
      <c r="X10" s="86" t="n">
        <f aca="false">'SJ by Month'!X10*'SJ revenue'!$H$10*'SJ revenue'!X$7</f>
        <v>0</v>
      </c>
      <c r="Y10" s="86" t="n">
        <f aca="false">'SJ by Month'!Y10*'SJ revenue'!$H$10*'SJ revenue'!Y$7</f>
        <v>0</v>
      </c>
      <c r="Z10" s="86" t="n">
        <f aca="false">'SJ by Month'!Z10*'SJ revenue'!$H$10*'SJ revenue'!Z$7</f>
        <v>0</v>
      </c>
      <c r="AA10" s="86" t="n">
        <f aca="false">'SJ by Month'!AA10*'SJ revenue'!$H$10*'SJ revenue'!AA$7</f>
        <v>0</v>
      </c>
      <c r="AB10" s="86" t="n">
        <f aca="false">'SJ by Month'!AB10*'SJ revenue'!$H$10*'SJ revenue'!AB$7</f>
        <v>0</v>
      </c>
      <c r="AC10" s="86" t="n">
        <f aca="false">'SJ by Month'!AC10*'SJ revenue'!$H$10*'SJ revenue'!AC$7</f>
        <v>0</v>
      </c>
      <c r="AD10" s="86" t="n">
        <f aca="false">'SJ by Month'!AD10*'SJ revenue'!$H$10*'SJ revenue'!AD$7</f>
        <v>0</v>
      </c>
      <c r="AE10" s="86" t="n">
        <f aca="false">'SJ by Month'!AE10*'SJ revenue'!$H$10*'SJ revenue'!AE$7</f>
        <v>0</v>
      </c>
      <c r="AF10" s="86" t="n">
        <f aca="false">'SJ by Month'!AF10*'SJ revenue'!$H$10*'SJ revenue'!AF$7</f>
        <v>0</v>
      </c>
      <c r="AG10" s="86" t="n">
        <f aca="false">'SJ by Month'!AG10*'SJ revenue'!$H$10*'SJ revenue'!AG$7</f>
        <v>0</v>
      </c>
      <c r="AH10" s="86" t="n">
        <f aca="false">'SJ by Month'!AH10*'SJ revenue'!$H$10*'SJ revenue'!AH$7</f>
        <v>0</v>
      </c>
      <c r="AI10" s="86" t="n">
        <f aca="false">'SJ by Month'!AI10*'SJ revenue'!$H$10*'SJ revenue'!AI$7</f>
        <v>0</v>
      </c>
      <c r="AJ10" s="86" t="n">
        <f aca="false">'SJ by Month'!AJ10*'SJ revenue'!$H$10*'SJ revenue'!AJ$7</f>
        <v>0</v>
      </c>
      <c r="AK10" s="86" t="n">
        <f aca="false">'SJ by Month'!AK10*'SJ revenue'!$H$10*'SJ revenue'!AK$7</f>
        <v>0</v>
      </c>
      <c r="AL10" s="86" t="n">
        <f aca="false">'SJ by Month'!AL10*'SJ revenue'!$H$10*'SJ revenue'!AL$7</f>
        <v>0</v>
      </c>
      <c r="AM10" s="86" t="n">
        <f aca="false">'SJ by Month'!AM10*'SJ revenue'!$H$10*'SJ revenue'!AM$7</f>
        <v>0</v>
      </c>
      <c r="AN10" s="86" t="n">
        <f aca="false">'SJ by Month'!AN10*'SJ revenue'!$H$10*'SJ revenue'!AN$7</f>
        <v>0</v>
      </c>
      <c r="AO10" s="86" t="n">
        <f aca="false">'SJ by Month'!AO10*'SJ revenue'!$H$10*'SJ revenue'!AO$7</f>
        <v>0</v>
      </c>
      <c r="AP10" s="86" t="n">
        <f aca="false">'SJ by Month'!AP10*'SJ revenue'!$H$10*'SJ revenue'!AP$7</f>
        <v>0</v>
      </c>
      <c r="AQ10" s="86" t="n">
        <f aca="false">'SJ by Month'!AQ10*'SJ revenue'!$H$10*'SJ revenue'!AQ$7</f>
        <v>0</v>
      </c>
      <c r="AR10" s="86" t="n">
        <f aca="false">'SJ by Month'!AR10*'SJ revenue'!$H$10*'SJ revenue'!AR$7</f>
        <v>0</v>
      </c>
      <c r="AS10" s="86" t="n">
        <f aca="false">'SJ by Month'!AS10*'SJ revenue'!$H$10*'SJ revenue'!AS$7</f>
        <v>0</v>
      </c>
      <c r="AT10" s="86" t="n">
        <f aca="false">'SJ by Month'!AT10*'SJ revenue'!$H$10*'SJ revenue'!AT$7</f>
        <v>0</v>
      </c>
      <c r="AU10" s="86" t="n">
        <f aca="false">'SJ by Month'!AU10*'SJ revenue'!$H$10*'SJ revenue'!AU$7</f>
        <v>0</v>
      </c>
      <c r="AV10" s="86" t="n">
        <f aca="false">'SJ by Month'!AV10*'SJ revenue'!$H$10*'SJ revenue'!AV$7</f>
        <v>0</v>
      </c>
      <c r="AW10" s="86" t="n">
        <f aca="false">'SJ by Month'!AW10*'SJ revenue'!$H$10*'SJ revenue'!AW$7</f>
        <v>0</v>
      </c>
      <c r="AX10" s="86" t="n">
        <f aca="false">'SJ by Month'!AX10*'SJ revenue'!$H$10*'SJ revenue'!AX$7</f>
        <v>0</v>
      </c>
      <c r="AY10" s="86" t="n">
        <f aca="false">'SJ by Month'!AY10*'SJ revenue'!$H$10*'SJ revenue'!AY$7</f>
        <v>0</v>
      </c>
      <c r="AZ10" s="86" t="n">
        <f aca="false">'SJ by Month'!AZ10*'SJ revenue'!$H$10*'SJ revenue'!AZ$7</f>
        <v>0</v>
      </c>
      <c r="BA10" s="86" t="n">
        <f aca="false">'SJ by Month'!BA10*'SJ revenue'!$H$10*'SJ revenue'!BA$7</f>
        <v>0</v>
      </c>
      <c r="BB10" s="86" t="n">
        <f aca="false">'SJ by Month'!BB10*'SJ revenue'!$H$10*'SJ revenue'!BB$7</f>
        <v>0</v>
      </c>
      <c r="BC10" s="86" t="n">
        <f aca="false">'SJ by Month'!BC10*'SJ revenue'!$H$10*'SJ revenue'!BC$7</f>
        <v>0</v>
      </c>
      <c r="BD10" s="86" t="n">
        <f aca="false">'SJ by Month'!BD10*'SJ revenue'!$H$10*'SJ revenue'!BD$7</f>
        <v>0</v>
      </c>
      <c r="BE10" s="86" t="n">
        <f aca="false">'SJ by Month'!BE10*'SJ revenue'!$H$10*'SJ revenue'!BE$7</f>
        <v>0</v>
      </c>
      <c r="BF10" s="86" t="n">
        <f aca="false">'SJ by Month'!BF10*'SJ revenue'!$H$10*'SJ revenue'!BF$7</f>
        <v>0</v>
      </c>
      <c r="BG10" s="86" t="n">
        <f aca="false">'SJ by Month'!BG10*'SJ revenue'!$H$10*'SJ revenue'!BG$7</f>
        <v>0</v>
      </c>
      <c r="BH10" s="86" t="n">
        <f aca="false">'SJ by Month'!BH10*'SJ revenue'!$H$10*'SJ revenue'!BH$7</f>
        <v>0</v>
      </c>
      <c r="BI10" s="86" t="n">
        <f aca="false">'SJ by Month'!BI10*'SJ revenue'!$H$10*'SJ revenue'!BI$7</f>
        <v>0</v>
      </c>
      <c r="BJ10" s="86" t="n">
        <f aca="false">'SJ by Month'!BJ10*'SJ revenue'!$H$10*'SJ revenue'!BJ$7</f>
        <v>0</v>
      </c>
      <c r="BK10" s="86" t="n">
        <f aca="false">'SJ by Month'!BK10*'SJ revenue'!$H$10*'SJ revenue'!BK$7</f>
        <v>0</v>
      </c>
      <c r="BL10" s="86" t="n">
        <f aca="false">'SJ by Month'!BL10*'SJ revenue'!$H$10*'SJ revenue'!BL$7</f>
        <v>0</v>
      </c>
      <c r="BM10" s="86" t="n">
        <f aca="false">'SJ by Month'!BM10*'SJ revenue'!$H$10*'SJ revenue'!BM$7</f>
        <v>0</v>
      </c>
      <c r="BN10" s="86" t="n">
        <f aca="false">'SJ by Month'!BN10*'SJ revenue'!$H$10*'SJ revenue'!BN$7</f>
        <v>0</v>
      </c>
      <c r="BO10" s="86" t="n">
        <f aca="false">'SJ by Month'!BO10*'SJ revenue'!$H$10*'SJ revenue'!BO$7</f>
        <v>0</v>
      </c>
      <c r="BP10" s="86" t="n">
        <f aca="false">'SJ by Month'!BP10*'SJ revenue'!$H$10*'SJ revenue'!BP$7</f>
        <v>0</v>
      </c>
      <c r="BQ10" s="86" t="n">
        <f aca="false">'SJ by Month'!BQ10*'SJ revenue'!$H$10*'SJ revenue'!BQ$7</f>
        <v>0</v>
      </c>
      <c r="BR10" s="86" t="n">
        <f aca="false">'SJ by Month'!BR10*'SJ revenue'!$H$10*'SJ revenue'!BR$7</f>
        <v>0</v>
      </c>
      <c r="BS10" s="86" t="n">
        <f aca="false">'SJ by Month'!BS10*'SJ revenue'!$H$10*'SJ revenue'!BS$7</f>
        <v>0</v>
      </c>
      <c r="BT10" s="86" t="n">
        <f aca="false">'SJ by Month'!BT10*'SJ revenue'!$H$10*'SJ revenue'!BT$7</f>
        <v>0</v>
      </c>
      <c r="BU10" s="86" t="n">
        <f aca="false">'SJ by Month'!BU10*'SJ revenue'!$H$10*'SJ revenue'!BU$7</f>
        <v>0</v>
      </c>
      <c r="BV10" s="86" t="n">
        <f aca="false">'SJ by Month'!BV10*'SJ revenue'!$H$10*'SJ revenue'!BV$7</f>
        <v>0</v>
      </c>
      <c r="BW10" s="80"/>
    </row>
    <row r="11" customFormat="false" ht="12.75" hidden="false" customHeight="false" outlineLevel="0" collapsed="false">
      <c r="A11" s="0" t="n">
        <v>25700</v>
      </c>
      <c r="B11" s="0" t="s">
        <v>22</v>
      </c>
      <c r="C11" s="82" t="n">
        <v>25000</v>
      </c>
      <c r="D11" s="83" t="n">
        <v>35796</v>
      </c>
      <c r="E11" s="83" t="n">
        <v>37621</v>
      </c>
      <c r="F11" s="0" t="s">
        <v>47</v>
      </c>
      <c r="G11" s="84" t="n">
        <v>37256</v>
      </c>
      <c r="H11" s="122" t="n">
        <v>0</v>
      </c>
      <c r="I11" s="82" t="n">
        <v>25000</v>
      </c>
      <c r="J11" s="86" t="n">
        <v>25000</v>
      </c>
      <c r="K11" s="62"/>
      <c r="L11" s="86" t="n">
        <f aca="false">'SJ by Month'!L11*'SJ revenue'!$H$11*'SJ revenue'!L$7</f>
        <v>0</v>
      </c>
      <c r="M11" s="86" t="n">
        <f aca="false">'SJ by Month'!M11*'SJ revenue'!$H$11*'SJ revenue'!M$7</f>
        <v>0</v>
      </c>
      <c r="N11" s="86" t="n">
        <f aca="false">'SJ by Month'!N11*'SJ revenue'!$H$11*'SJ revenue'!N$7</f>
        <v>0</v>
      </c>
      <c r="O11" s="86" t="n">
        <f aca="false">'SJ by Month'!O11*'SJ revenue'!$H$11*'SJ revenue'!O$7</f>
        <v>0</v>
      </c>
      <c r="P11" s="86" t="n">
        <f aca="false">'SJ by Month'!P11*'SJ revenue'!$H$11*'SJ revenue'!P$7</f>
        <v>0</v>
      </c>
      <c r="Q11" s="86" t="n">
        <f aca="false">'SJ by Month'!Q11*'SJ revenue'!$H$11*'SJ revenue'!Q$7</f>
        <v>0</v>
      </c>
      <c r="R11" s="86" t="n">
        <f aca="false">'SJ by Month'!R11*'SJ revenue'!$H$11*'SJ revenue'!R$7</f>
        <v>0</v>
      </c>
      <c r="S11" s="86" t="n">
        <f aca="false">'SJ by Month'!S11*'SJ revenue'!$H$11*'SJ revenue'!S$7</f>
        <v>0</v>
      </c>
      <c r="T11" s="86" t="n">
        <f aca="false">'SJ by Month'!T11*'SJ revenue'!$H$11*'SJ revenue'!T$7</f>
        <v>0</v>
      </c>
      <c r="U11" s="86" t="n">
        <f aca="false">'SJ by Month'!U11*'SJ revenue'!$H$11*'SJ revenue'!U$7</f>
        <v>0</v>
      </c>
      <c r="V11" s="86" t="n">
        <f aca="false">'SJ by Month'!V11*'SJ revenue'!$H$11*'SJ revenue'!V$7</f>
        <v>0</v>
      </c>
      <c r="W11" s="86" t="n">
        <f aca="false">'SJ by Month'!W11*'SJ revenue'!$H$11*'SJ revenue'!W$7</f>
        <v>0</v>
      </c>
      <c r="X11" s="86" t="n">
        <f aca="false">'SJ by Month'!X11*'SJ revenue'!$H$11*'SJ revenue'!X$7</f>
        <v>0</v>
      </c>
      <c r="Y11" s="86" t="n">
        <f aca="false">'SJ by Month'!Y11*'SJ revenue'!$H$11*'SJ revenue'!Y$7</f>
        <v>0</v>
      </c>
      <c r="Z11" s="86" t="n">
        <f aca="false">'SJ by Month'!Z11*'SJ revenue'!$H$11*'SJ revenue'!Z$7</f>
        <v>0</v>
      </c>
      <c r="AA11" s="86" t="n">
        <f aca="false">'SJ by Month'!AA11*'SJ revenue'!$H$11*'SJ revenue'!AA$7</f>
        <v>0</v>
      </c>
      <c r="AB11" s="86" t="n">
        <f aca="false">'SJ by Month'!AB11*'SJ revenue'!$H$11*'SJ revenue'!AB$7</f>
        <v>0</v>
      </c>
      <c r="AC11" s="86" t="n">
        <f aca="false">'SJ by Month'!AC11*'SJ revenue'!$H$11*'SJ revenue'!AC$7</f>
        <v>0</v>
      </c>
      <c r="AD11" s="86" t="n">
        <f aca="false">'SJ by Month'!AD11*'SJ revenue'!$H$11*'SJ revenue'!AD$7</f>
        <v>0</v>
      </c>
      <c r="AE11" s="86" t="n">
        <f aca="false">'SJ by Month'!AE11*'SJ revenue'!$H$11*'SJ revenue'!AE$7</f>
        <v>0</v>
      </c>
      <c r="AF11" s="86" t="n">
        <f aca="false">'SJ by Month'!AF11*'SJ revenue'!$H$11*'SJ revenue'!AF$7</f>
        <v>0</v>
      </c>
      <c r="AG11" s="86" t="n">
        <f aca="false">'SJ by Month'!AG11*'SJ revenue'!$H$11*'SJ revenue'!AG$7</f>
        <v>0</v>
      </c>
      <c r="AH11" s="86" t="n">
        <f aca="false">'SJ by Month'!AH11*'SJ revenue'!$H$11*'SJ revenue'!AH$7</f>
        <v>0</v>
      </c>
      <c r="AI11" s="86" t="n">
        <f aca="false">'SJ by Month'!AI11*'SJ revenue'!$H$11*'SJ revenue'!AI$7</f>
        <v>0</v>
      </c>
      <c r="AJ11" s="86" t="n">
        <f aca="false">'SJ by Month'!AJ11*'SJ revenue'!$H$11*'SJ revenue'!AJ$7</f>
        <v>0</v>
      </c>
      <c r="AK11" s="86" t="n">
        <f aca="false">'SJ by Month'!AK11*'SJ revenue'!$H$11*'SJ revenue'!AK$7</f>
        <v>0</v>
      </c>
      <c r="AL11" s="86" t="n">
        <f aca="false">'SJ by Month'!AL11*'SJ revenue'!$H$11*'SJ revenue'!AL$7</f>
        <v>0</v>
      </c>
      <c r="AM11" s="86" t="n">
        <f aca="false">'SJ by Month'!AM11*'SJ revenue'!$H$11*'SJ revenue'!AM$7</f>
        <v>0</v>
      </c>
      <c r="AN11" s="86" t="n">
        <f aca="false">'SJ by Month'!AN11*'SJ revenue'!$H$11*'SJ revenue'!AN$7</f>
        <v>0</v>
      </c>
      <c r="AO11" s="86" t="n">
        <f aca="false">'SJ by Month'!AO11*'SJ revenue'!$H$11*'SJ revenue'!AO$7</f>
        <v>0</v>
      </c>
      <c r="AP11" s="86" t="n">
        <f aca="false">'SJ by Month'!AP11*'SJ revenue'!$H$11*'SJ revenue'!AP$7</f>
        <v>0</v>
      </c>
      <c r="AQ11" s="86" t="n">
        <f aca="false">'SJ by Month'!AQ11*'SJ revenue'!$H$11*'SJ revenue'!AQ$7</f>
        <v>0</v>
      </c>
      <c r="AR11" s="86" t="n">
        <f aca="false">'SJ by Month'!AR11*'SJ revenue'!$H$11*'SJ revenue'!AR$7</f>
        <v>0</v>
      </c>
      <c r="AS11" s="86" t="n">
        <f aca="false">'SJ by Month'!AS11*'SJ revenue'!$H$11*'SJ revenue'!AS$7</f>
        <v>0</v>
      </c>
      <c r="AT11" s="86" t="n">
        <f aca="false">'SJ by Month'!AT11*'SJ revenue'!$H$11*'SJ revenue'!AT$7</f>
        <v>0</v>
      </c>
      <c r="AU11" s="86" t="n">
        <f aca="false">'SJ by Month'!AU11*'SJ revenue'!$H$11*'SJ revenue'!AU$7</f>
        <v>0</v>
      </c>
      <c r="AV11" s="86" t="n">
        <f aca="false">'SJ by Month'!AV11*'SJ revenue'!$H$11*'SJ revenue'!AV$7</f>
        <v>0</v>
      </c>
      <c r="AW11" s="86" t="n">
        <f aca="false">'SJ by Month'!AW11*'SJ revenue'!$H$11*'SJ revenue'!AW$7</f>
        <v>0</v>
      </c>
      <c r="AX11" s="86" t="n">
        <f aca="false">'SJ by Month'!AX11*'SJ revenue'!$H$11*'SJ revenue'!AX$7</f>
        <v>0</v>
      </c>
      <c r="AY11" s="86" t="n">
        <f aca="false">'SJ by Month'!AY11*'SJ revenue'!$H$11*'SJ revenue'!AY$7</f>
        <v>0</v>
      </c>
      <c r="AZ11" s="86" t="n">
        <f aca="false">'SJ by Month'!AZ11*'SJ revenue'!$H$11*'SJ revenue'!AZ$7</f>
        <v>0</v>
      </c>
      <c r="BA11" s="86" t="n">
        <f aca="false">'SJ by Month'!BA11*'SJ revenue'!$H$11*'SJ revenue'!BA$7</f>
        <v>0</v>
      </c>
      <c r="BB11" s="86" t="n">
        <f aca="false">'SJ by Month'!BB11*'SJ revenue'!$H$11*'SJ revenue'!BB$7</f>
        <v>0</v>
      </c>
      <c r="BC11" s="86" t="n">
        <f aca="false">'SJ by Month'!BC11*'SJ revenue'!$H$11*'SJ revenue'!BC$7</f>
        <v>0</v>
      </c>
      <c r="BD11" s="86" t="n">
        <f aca="false">'SJ by Month'!BD11*'SJ revenue'!$H$11*'SJ revenue'!BD$7</f>
        <v>0</v>
      </c>
      <c r="BE11" s="86" t="n">
        <f aca="false">'SJ by Month'!BE11*'SJ revenue'!$H$11*'SJ revenue'!BE$7</f>
        <v>0</v>
      </c>
      <c r="BF11" s="86" t="n">
        <f aca="false">'SJ by Month'!BF11*'SJ revenue'!$H$11*'SJ revenue'!BF$7</f>
        <v>0</v>
      </c>
      <c r="BG11" s="86" t="n">
        <f aca="false">'SJ by Month'!BG11*'SJ revenue'!$H$11*'SJ revenue'!BG$7</f>
        <v>0</v>
      </c>
      <c r="BH11" s="86" t="n">
        <f aca="false">'SJ by Month'!BH11*'SJ revenue'!$H$11*'SJ revenue'!BH$7</f>
        <v>0</v>
      </c>
      <c r="BI11" s="86" t="n">
        <f aca="false">'SJ by Month'!BI11*'SJ revenue'!$H$11*'SJ revenue'!BI$7</f>
        <v>0</v>
      </c>
      <c r="BJ11" s="86" t="n">
        <f aca="false">'SJ by Month'!BJ11*'SJ revenue'!$H$11*'SJ revenue'!BJ$7</f>
        <v>0</v>
      </c>
      <c r="BK11" s="86" t="n">
        <f aca="false">'SJ by Month'!BK11*'SJ revenue'!$H$11*'SJ revenue'!BK$7</f>
        <v>0</v>
      </c>
      <c r="BL11" s="86" t="n">
        <f aca="false">'SJ by Month'!BL11*'SJ revenue'!$H$11*'SJ revenue'!BL$7</f>
        <v>0</v>
      </c>
      <c r="BM11" s="86" t="n">
        <f aca="false">'SJ by Month'!BM11*'SJ revenue'!$H$11*'SJ revenue'!BM$7</f>
        <v>0</v>
      </c>
      <c r="BN11" s="86" t="n">
        <f aca="false">'SJ by Month'!BN11*'SJ revenue'!$H$11*'SJ revenue'!BN$7</f>
        <v>0</v>
      </c>
      <c r="BO11" s="86" t="n">
        <f aca="false">'SJ by Month'!BO11*'SJ revenue'!$H$11*'SJ revenue'!BO$7</f>
        <v>0</v>
      </c>
      <c r="BP11" s="86" t="n">
        <f aca="false">'SJ by Month'!BP11*'SJ revenue'!$H$11*'SJ revenue'!BP$7</f>
        <v>0</v>
      </c>
      <c r="BQ11" s="86" t="n">
        <f aca="false">'SJ by Month'!BQ11*'SJ revenue'!$H$11*'SJ revenue'!BQ$7</f>
        <v>0</v>
      </c>
      <c r="BR11" s="86" t="n">
        <f aca="false">'SJ by Month'!BR11*'SJ revenue'!$H$11*'SJ revenue'!BR$7</f>
        <v>0</v>
      </c>
      <c r="BS11" s="86" t="n">
        <f aca="false">'SJ by Month'!BS11*'SJ revenue'!$H$11*'SJ revenue'!BS$7</f>
        <v>0</v>
      </c>
      <c r="BT11" s="86" t="n">
        <f aca="false">'SJ by Month'!BT11*'SJ revenue'!$H$11*'SJ revenue'!BT$7</f>
        <v>0</v>
      </c>
      <c r="BU11" s="86" t="n">
        <f aca="false">'SJ by Month'!BU11*'SJ revenue'!$H$11*'SJ revenue'!BU$7</f>
        <v>0</v>
      </c>
      <c r="BV11" s="86" t="n">
        <f aca="false">'SJ by Month'!BV11*'SJ revenue'!$H$11*'SJ revenue'!BV$7</f>
        <v>0</v>
      </c>
      <c r="BW11" s="80"/>
    </row>
    <row r="12" customFormat="false" ht="12.75" hidden="false" customHeight="false" outlineLevel="0" collapsed="false">
      <c r="A12" s="0" t="n">
        <v>25025</v>
      </c>
      <c r="B12" s="0" t="s">
        <v>83</v>
      </c>
      <c r="C12" s="82" t="n">
        <v>80000</v>
      </c>
      <c r="D12" s="83" t="n">
        <v>35400</v>
      </c>
      <c r="E12" s="83" t="n">
        <v>39051</v>
      </c>
      <c r="F12" s="0" t="s">
        <v>47</v>
      </c>
      <c r="G12" s="84" t="n">
        <v>38686</v>
      </c>
      <c r="H12" s="122" t="n">
        <v>0.145</v>
      </c>
      <c r="I12" s="82" t="n">
        <v>80000</v>
      </c>
      <c r="J12" s="86" t="n">
        <v>80000</v>
      </c>
      <c r="K12" s="157"/>
      <c r="L12" s="86" t="n">
        <f aca="false">'SJ by Month'!L12*'SJ revenue'!$H$12*'SJ revenue'!L$7</f>
        <v>359600</v>
      </c>
      <c r="M12" s="86" t="n">
        <f aca="false">'SJ by Month'!M12*'SJ revenue'!$H$12*'SJ revenue'!M$7</f>
        <v>348000</v>
      </c>
      <c r="N12" s="86" t="n">
        <f aca="false">'SJ by Month'!N12*'SJ revenue'!$H$12*'SJ revenue'!N$7</f>
        <v>359600</v>
      </c>
      <c r="O12" s="86" t="n">
        <f aca="false">'SJ by Month'!O12*'SJ revenue'!$H$12*'SJ revenue'!O$7</f>
        <v>359600</v>
      </c>
      <c r="P12" s="86" t="n">
        <f aca="false">'SJ by Month'!P12*'SJ revenue'!$H$12*'SJ revenue'!P$7</f>
        <v>324800</v>
      </c>
      <c r="Q12" s="86" t="n">
        <f aca="false">'SJ by Month'!Q12*'SJ revenue'!$H$12*'SJ revenue'!Q$7</f>
        <v>359600</v>
      </c>
      <c r="R12" s="86" t="n">
        <f aca="false">'SJ by Month'!R12*'SJ revenue'!$H$12*'SJ revenue'!R$7</f>
        <v>348000</v>
      </c>
      <c r="S12" s="86" t="n">
        <f aca="false">'SJ by Month'!S12*'SJ revenue'!$H$12*'SJ revenue'!S$7</f>
        <v>359600</v>
      </c>
      <c r="T12" s="86" t="n">
        <f aca="false">'SJ by Month'!T12*'SJ revenue'!$H$12*'SJ revenue'!T$7</f>
        <v>348000</v>
      </c>
      <c r="U12" s="86" t="n">
        <f aca="false">'SJ by Month'!U12*'SJ revenue'!$H$12*'SJ revenue'!U$7</f>
        <v>359600</v>
      </c>
      <c r="V12" s="86" t="n">
        <f aca="false">'SJ by Month'!V12*'SJ revenue'!$H$12*'SJ revenue'!V$7</f>
        <v>359600</v>
      </c>
      <c r="W12" s="86" t="n">
        <f aca="false">'SJ by Month'!W12*'SJ revenue'!$H$12*'SJ revenue'!W$7</f>
        <v>348000</v>
      </c>
      <c r="X12" s="86" t="n">
        <f aca="false">'SJ by Month'!X12*'SJ revenue'!$H$12*'SJ revenue'!X$7</f>
        <v>359600</v>
      </c>
      <c r="Y12" s="86" t="n">
        <f aca="false">'SJ by Month'!Y12*'SJ revenue'!$H$12*'SJ revenue'!Y$7</f>
        <v>348000</v>
      </c>
      <c r="Z12" s="86" t="n">
        <f aca="false">'SJ by Month'!Z12*'SJ revenue'!$H$12*'SJ revenue'!Z$7</f>
        <v>359600</v>
      </c>
      <c r="AA12" s="86" t="n">
        <f aca="false">'SJ by Month'!AA12*'SJ revenue'!$H$12*'SJ revenue'!AA$7</f>
        <v>359600</v>
      </c>
      <c r="AB12" s="86" t="n">
        <f aca="false">'SJ by Month'!AB12*'SJ revenue'!$H$12*'SJ revenue'!AB$7</f>
        <v>324800</v>
      </c>
      <c r="AC12" s="86" t="n">
        <f aca="false">'SJ by Month'!AC12*'SJ revenue'!$H$12*'SJ revenue'!AC$7</f>
        <v>359600</v>
      </c>
      <c r="AD12" s="86" t="n">
        <f aca="false">'SJ by Month'!AD12*'SJ revenue'!$H$12*'SJ revenue'!AD$7</f>
        <v>348000</v>
      </c>
      <c r="AE12" s="86" t="n">
        <f aca="false">'SJ by Month'!AE12*'SJ revenue'!$H$12*'SJ revenue'!AE$7</f>
        <v>359600</v>
      </c>
      <c r="AF12" s="86" t="n">
        <f aca="false">'SJ by Month'!AF12*'SJ revenue'!$H$12*'SJ revenue'!AF$7</f>
        <v>348000</v>
      </c>
      <c r="AG12" s="86" t="n">
        <f aca="false">'SJ by Month'!AG12*'SJ revenue'!$H$12*'SJ revenue'!AG$7</f>
        <v>359600</v>
      </c>
      <c r="AH12" s="86" t="n">
        <f aca="false">'SJ by Month'!AH12*'SJ revenue'!$H$12*'SJ revenue'!AH$7</f>
        <v>359600</v>
      </c>
      <c r="AI12" s="86" t="n">
        <f aca="false">'SJ by Month'!AI12*'SJ revenue'!$H$12*'SJ revenue'!AI$7</f>
        <v>348000</v>
      </c>
      <c r="AJ12" s="86" t="n">
        <f aca="false">'SJ by Month'!AJ12*'SJ revenue'!$H$12*'SJ revenue'!AJ$7</f>
        <v>359600</v>
      </c>
      <c r="AK12" s="86" t="n">
        <f aca="false">'SJ by Month'!AK12*'SJ revenue'!$H$12*'SJ revenue'!AK$7</f>
        <v>348000</v>
      </c>
      <c r="AL12" s="86" t="n">
        <f aca="false">'SJ by Month'!AL12*'SJ revenue'!$H$12*'SJ revenue'!AL$7</f>
        <v>359600</v>
      </c>
      <c r="AM12" s="86" t="n">
        <f aca="false">'SJ by Month'!AM12*'SJ revenue'!$H$12*'SJ revenue'!AM$7</f>
        <v>359600</v>
      </c>
      <c r="AN12" s="86" t="n">
        <f aca="false">'SJ by Month'!AN12*'SJ revenue'!$H$12*'SJ revenue'!AN$7</f>
        <v>336400</v>
      </c>
      <c r="AO12" s="86" t="n">
        <f aca="false">'SJ by Month'!AO12*'SJ revenue'!$H$12*'SJ revenue'!AO$7</f>
        <v>359600</v>
      </c>
      <c r="AP12" s="86" t="n">
        <f aca="false">'SJ by Month'!AP12*'SJ revenue'!$H$12*'SJ revenue'!AP$7</f>
        <v>348000</v>
      </c>
      <c r="AQ12" s="86" t="n">
        <f aca="false">'SJ by Month'!AQ12*'SJ revenue'!$H$12*'SJ revenue'!AQ$7</f>
        <v>359600</v>
      </c>
      <c r="AR12" s="86" t="n">
        <f aca="false">'SJ by Month'!AR12*'SJ revenue'!$H$12*'SJ revenue'!AR$7</f>
        <v>348000</v>
      </c>
      <c r="AS12" s="86" t="n">
        <f aca="false">'SJ by Month'!AS12*'SJ revenue'!$H$12*'SJ revenue'!AS$7</f>
        <v>359600</v>
      </c>
      <c r="AT12" s="86" t="n">
        <f aca="false">'SJ by Month'!AT12*'SJ revenue'!$H$12*'SJ revenue'!AT$7</f>
        <v>359600</v>
      </c>
      <c r="AU12" s="86" t="n">
        <f aca="false">'SJ by Month'!AU12*'SJ revenue'!$H$12*'SJ revenue'!AU$7</f>
        <v>348000</v>
      </c>
      <c r="AV12" s="86" t="n">
        <f aca="false">'SJ by Month'!AV12*'SJ revenue'!$H$12*'SJ revenue'!AV$7</f>
        <v>359600</v>
      </c>
      <c r="AW12" s="86" t="n">
        <f aca="false">'SJ by Month'!AW12*'SJ revenue'!$H$12*'SJ revenue'!AW$7</f>
        <v>348000</v>
      </c>
      <c r="AX12" s="86" t="n">
        <f aca="false">'SJ by Month'!AX12*'SJ revenue'!$H$12*'SJ revenue'!AX$7</f>
        <v>269700</v>
      </c>
      <c r="AY12" s="86" t="n">
        <f aca="false">'SJ by Month'!AY12*'SJ revenue'!$H$12*'SJ revenue'!AY$7</f>
        <v>269700</v>
      </c>
      <c r="AZ12" s="86" t="n">
        <f aca="false">'SJ by Month'!AZ12*'SJ revenue'!$H$12*'SJ revenue'!AZ$7</f>
        <v>243600</v>
      </c>
      <c r="BA12" s="86" t="n">
        <f aca="false">'SJ by Month'!BA12*'SJ revenue'!$H$12*'SJ revenue'!BA$7</f>
        <v>269700</v>
      </c>
      <c r="BB12" s="86" t="n">
        <f aca="false">'SJ by Month'!BB12*'SJ revenue'!$H$12*'SJ revenue'!BB$7</f>
        <v>261000</v>
      </c>
      <c r="BC12" s="86" t="n">
        <f aca="false">'SJ by Month'!BC12*'SJ revenue'!$H$12*'SJ revenue'!BC$7</f>
        <v>269700</v>
      </c>
      <c r="BD12" s="86" t="n">
        <f aca="false">'SJ by Month'!BD12*'SJ revenue'!$H$12*'SJ revenue'!BD$7</f>
        <v>261000</v>
      </c>
      <c r="BE12" s="86" t="n">
        <f aca="false">'SJ by Month'!BE12*'SJ revenue'!$H$12*'SJ revenue'!BE$7</f>
        <v>269700</v>
      </c>
      <c r="BF12" s="86" t="n">
        <f aca="false">'SJ by Month'!BF12*'SJ revenue'!$H$12*'SJ revenue'!BF$7</f>
        <v>269700</v>
      </c>
      <c r="BG12" s="86" t="n">
        <f aca="false">'SJ by Month'!BG12*'SJ revenue'!$H$12*'SJ revenue'!BG$7</f>
        <v>261000</v>
      </c>
      <c r="BH12" s="86" t="n">
        <f aca="false">'SJ by Month'!BH12*'SJ revenue'!$H$12*'SJ revenue'!BH$7</f>
        <v>269700</v>
      </c>
      <c r="BI12" s="86" t="n">
        <f aca="false">'SJ by Month'!BI12*'SJ revenue'!$H$12*'SJ revenue'!BI$7</f>
        <v>261000</v>
      </c>
      <c r="BJ12" s="86" t="n">
        <f aca="false">'SJ by Month'!BJ12*'SJ revenue'!$H$12*'SJ revenue'!BJ$7</f>
        <v>269700</v>
      </c>
      <c r="BK12" s="86" t="n">
        <f aca="false">'SJ by Month'!BK12*'SJ revenue'!$H$12*'SJ revenue'!BK$7</f>
        <v>269700</v>
      </c>
      <c r="BL12" s="86" t="n">
        <f aca="false">'SJ by Month'!BL12*'SJ revenue'!$H$12*'SJ revenue'!BL$7</f>
        <v>243600</v>
      </c>
      <c r="BM12" s="86" t="n">
        <f aca="false">'SJ by Month'!BM12*'SJ revenue'!$H$12*'SJ revenue'!BM$7</f>
        <v>269700</v>
      </c>
      <c r="BN12" s="86" t="n">
        <f aca="false">'SJ by Month'!BN12*'SJ revenue'!$H$12*'SJ revenue'!BN$7</f>
        <v>261000</v>
      </c>
      <c r="BO12" s="86" t="n">
        <f aca="false">'SJ by Month'!BO12*'SJ revenue'!$H$12*'SJ revenue'!BO$7</f>
        <v>269700</v>
      </c>
      <c r="BP12" s="86" t="n">
        <f aca="false">'SJ by Month'!BP12*'SJ revenue'!$H$12*'SJ revenue'!BP$7</f>
        <v>261000</v>
      </c>
      <c r="BQ12" s="86" t="n">
        <f aca="false">'SJ by Month'!BQ12*'SJ revenue'!$H$12*'SJ revenue'!BQ$7</f>
        <v>269700</v>
      </c>
      <c r="BR12" s="86" t="n">
        <f aca="false">'SJ by Month'!BR12*'SJ revenue'!$H$12*'SJ revenue'!BR$7</f>
        <v>269700</v>
      </c>
      <c r="BS12" s="86" t="n">
        <f aca="false">'SJ by Month'!BS12*'SJ revenue'!$H$12*'SJ revenue'!BS$7</f>
        <v>261000</v>
      </c>
      <c r="BT12" s="86" t="n">
        <f aca="false">'SJ by Month'!BT12*'SJ revenue'!$H$12*'SJ revenue'!BT$7</f>
        <v>269700</v>
      </c>
      <c r="BU12" s="86" t="n">
        <f aca="false">'SJ by Month'!BU12*'SJ revenue'!$H$12*'SJ revenue'!BU$7</f>
        <v>261000</v>
      </c>
      <c r="BV12" s="86" t="n">
        <f aca="false">'SJ by Month'!BV12*'SJ revenue'!$H$12*'SJ revenue'!BV$7</f>
        <v>269700</v>
      </c>
      <c r="BW12" s="80"/>
    </row>
    <row r="13" customFormat="false" ht="12.75" hidden="false" customHeight="false" outlineLevel="0" collapsed="false">
      <c r="A13" s="0" t="n">
        <v>27458</v>
      </c>
      <c r="B13" s="0" t="s">
        <v>24</v>
      </c>
      <c r="C13" s="82" t="n">
        <v>14000</v>
      </c>
      <c r="D13" s="83" t="n">
        <v>37622</v>
      </c>
      <c r="E13" s="83" t="n">
        <v>38717</v>
      </c>
      <c r="F13" s="0" t="s">
        <v>49</v>
      </c>
      <c r="G13" s="92"/>
      <c r="H13" s="122" t="n">
        <v>0</v>
      </c>
      <c r="J13" s="80"/>
      <c r="K13" s="62"/>
      <c r="L13" s="86" t="n">
        <f aca="false">'SJ by Month'!L13*'SJ revenue'!$H$13*'SJ revenue'!L$7</f>
        <v>0</v>
      </c>
      <c r="M13" s="86" t="n">
        <f aca="false">'SJ by Month'!M13*'SJ revenue'!$H$13*'SJ revenue'!M$7</f>
        <v>0</v>
      </c>
      <c r="N13" s="86" t="n">
        <f aca="false">'SJ by Month'!N13*'SJ revenue'!$H$13*'SJ revenue'!N$7</f>
        <v>0</v>
      </c>
      <c r="O13" s="86" t="n">
        <f aca="false">'SJ by Month'!O13*'SJ revenue'!$H$13*'SJ revenue'!O$7</f>
        <v>0</v>
      </c>
      <c r="P13" s="86" t="n">
        <f aca="false">'SJ by Month'!P13*'SJ revenue'!$H$13*'SJ revenue'!P$7</f>
        <v>0</v>
      </c>
      <c r="Q13" s="86" t="n">
        <f aca="false">'SJ by Month'!Q13*'SJ revenue'!$H$13*'SJ revenue'!Q$7</f>
        <v>0</v>
      </c>
      <c r="R13" s="86" t="n">
        <f aca="false">'SJ by Month'!R13*'SJ revenue'!$H$13*'SJ revenue'!R$7</f>
        <v>0</v>
      </c>
      <c r="S13" s="86" t="n">
        <f aca="false">'SJ by Month'!S13*'SJ revenue'!$H$13*'SJ revenue'!S$7</f>
        <v>0</v>
      </c>
      <c r="T13" s="86" t="n">
        <f aca="false">'SJ by Month'!T13*'SJ revenue'!$H$13*'SJ revenue'!T$7</f>
        <v>0</v>
      </c>
      <c r="U13" s="86" t="n">
        <f aca="false">'SJ by Month'!U13*'SJ revenue'!$H$13*'SJ revenue'!U$7</f>
        <v>0</v>
      </c>
      <c r="V13" s="86" t="n">
        <f aca="false">'SJ by Month'!V13*'SJ revenue'!$H$13*'SJ revenue'!V$7</f>
        <v>0</v>
      </c>
      <c r="W13" s="86" t="n">
        <f aca="false">'SJ by Month'!W13*'SJ revenue'!$H$13*'SJ revenue'!W$7</f>
        <v>0</v>
      </c>
      <c r="X13" s="86" t="n">
        <f aca="false">'SJ by Month'!X13*'SJ revenue'!$H$13*'SJ revenue'!X$7</f>
        <v>0</v>
      </c>
      <c r="Y13" s="86" t="n">
        <f aca="false">'SJ by Month'!Y13*'SJ revenue'!$H$13*'SJ revenue'!Y$7</f>
        <v>0</v>
      </c>
      <c r="Z13" s="86" t="n">
        <f aca="false">'SJ by Month'!Z13*'SJ revenue'!$H$13*'SJ revenue'!Z$7</f>
        <v>0</v>
      </c>
      <c r="AA13" s="86" t="n">
        <f aca="false">'SJ by Month'!AA13*'SJ revenue'!$H$13*'SJ revenue'!AA$7</f>
        <v>0</v>
      </c>
      <c r="AB13" s="86" t="n">
        <f aca="false">'SJ by Month'!AB13*'SJ revenue'!$H$13*'SJ revenue'!AB$7</f>
        <v>0</v>
      </c>
      <c r="AC13" s="86" t="n">
        <f aca="false">'SJ by Month'!AC13*'SJ revenue'!$H$13*'SJ revenue'!AC$7</f>
        <v>0</v>
      </c>
      <c r="AD13" s="86" t="n">
        <f aca="false">'SJ by Month'!AD13*'SJ revenue'!$H$13*'SJ revenue'!AD$7</f>
        <v>0</v>
      </c>
      <c r="AE13" s="86" t="n">
        <f aca="false">'SJ by Month'!AE13*'SJ revenue'!$H$13*'SJ revenue'!AE$7</f>
        <v>0</v>
      </c>
      <c r="AF13" s="86" t="n">
        <f aca="false">'SJ by Month'!AF13*'SJ revenue'!$H$13*'SJ revenue'!AF$7</f>
        <v>0</v>
      </c>
      <c r="AG13" s="86" t="n">
        <f aca="false">'SJ by Month'!AG13*'SJ revenue'!$H$13*'SJ revenue'!AG$7</f>
        <v>0</v>
      </c>
      <c r="AH13" s="86" t="n">
        <f aca="false">'SJ by Month'!AH13*'SJ revenue'!$H$13*'SJ revenue'!AH$7</f>
        <v>0</v>
      </c>
      <c r="AI13" s="86" t="n">
        <f aca="false">'SJ by Month'!AI13*'SJ revenue'!$H$13*'SJ revenue'!AI$7</f>
        <v>0</v>
      </c>
      <c r="AJ13" s="86" t="n">
        <f aca="false">'SJ by Month'!AJ13*'SJ revenue'!$H$13*'SJ revenue'!AJ$7</f>
        <v>0</v>
      </c>
      <c r="AK13" s="86" t="n">
        <f aca="false">'SJ by Month'!AK13*'SJ revenue'!$H$13*'SJ revenue'!AK$7</f>
        <v>0</v>
      </c>
      <c r="AL13" s="86" t="n">
        <f aca="false">'SJ by Month'!AL13*'SJ revenue'!$H$13*'SJ revenue'!AL$7</f>
        <v>0</v>
      </c>
      <c r="AM13" s="86" t="n">
        <f aca="false">'SJ by Month'!AM13*'SJ revenue'!$H$13*'SJ revenue'!AM$7</f>
        <v>0</v>
      </c>
      <c r="AN13" s="86" t="n">
        <f aca="false">'SJ by Month'!AN13*'SJ revenue'!$H$13*'SJ revenue'!AN$7</f>
        <v>0</v>
      </c>
      <c r="AO13" s="86" t="n">
        <f aca="false">'SJ by Month'!AO13*'SJ revenue'!$H$13*'SJ revenue'!AO$7</f>
        <v>0</v>
      </c>
      <c r="AP13" s="86" t="n">
        <f aca="false">'SJ by Month'!AP13*'SJ revenue'!$H$13*'SJ revenue'!AP$7</f>
        <v>0</v>
      </c>
      <c r="AQ13" s="86" t="n">
        <f aca="false">'SJ by Month'!AQ13*'SJ revenue'!$H$13*'SJ revenue'!AQ$7</f>
        <v>0</v>
      </c>
      <c r="AR13" s="86" t="n">
        <f aca="false">'SJ by Month'!AR13*'SJ revenue'!$H$13*'SJ revenue'!AR$7</f>
        <v>0</v>
      </c>
      <c r="AS13" s="86" t="n">
        <f aca="false">'SJ by Month'!AS13*'SJ revenue'!$H$13*'SJ revenue'!AS$7</f>
        <v>0</v>
      </c>
      <c r="AT13" s="86" t="n">
        <f aca="false">'SJ by Month'!AT13*'SJ revenue'!$H$13*'SJ revenue'!AT$7</f>
        <v>0</v>
      </c>
      <c r="AU13" s="86" t="n">
        <f aca="false">'SJ by Month'!AU13*'SJ revenue'!$H$13*'SJ revenue'!AU$7</f>
        <v>0</v>
      </c>
      <c r="AV13" s="86" t="n">
        <f aca="false">'SJ by Month'!AV13*'SJ revenue'!$H$13*'SJ revenue'!AV$7</f>
        <v>0</v>
      </c>
      <c r="AW13" s="86" t="n">
        <f aca="false">'SJ by Month'!AW13*'SJ revenue'!$H$13*'SJ revenue'!AW$7</f>
        <v>0</v>
      </c>
      <c r="AX13" s="86" t="n">
        <f aca="false">'SJ by Month'!AX13*'SJ revenue'!$H$13*'SJ revenue'!AX$7</f>
        <v>0</v>
      </c>
      <c r="AY13" s="86" t="n">
        <f aca="false">'SJ by Month'!AY13*'SJ revenue'!$H$13*'SJ revenue'!AY$7</f>
        <v>0</v>
      </c>
      <c r="AZ13" s="86" t="n">
        <f aca="false">'SJ by Month'!AZ13*'SJ revenue'!$H$13*'SJ revenue'!AZ$7</f>
        <v>0</v>
      </c>
      <c r="BA13" s="86" t="n">
        <f aca="false">'SJ by Month'!BA13*'SJ revenue'!$H$13*'SJ revenue'!BA$7</f>
        <v>0</v>
      </c>
      <c r="BB13" s="86" t="n">
        <f aca="false">'SJ by Month'!BB13*'SJ revenue'!$H$13*'SJ revenue'!BB$7</f>
        <v>0</v>
      </c>
      <c r="BC13" s="86" t="n">
        <f aca="false">'SJ by Month'!BC13*'SJ revenue'!$H$13*'SJ revenue'!BC$7</f>
        <v>0</v>
      </c>
      <c r="BD13" s="86" t="n">
        <f aca="false">'SJ by Month'!BD13*'SJ revenue'!$H$13*'SJ revenue'!BD$7</f>
        <v>0</v>
      </c>
      <c r="BE13" s="86" t="n">
        <f aca="false">'SJ by Month'!BE13*'SJ revenue'!$H$13*'SJ revenue'!BE$7</f>
        <v>0</v>
      </c>
      <c r="BF13" s="86" t="n">
        <f aca="false">'SJ by Month'!BF13*'SJ revenue'!$H$13*'SJ revenue'!BF$7</f>
        <v>0</v>
      </c>
      <c r="BG13" s="86" t="n">
        <f aca="false">'SJ by Month'!BG13*'SJ revenue'!$H$13*'SJ revenue'!BG$7</f>
        <v>0</v>
      </c>
      <c r="BH13" s="86" t="n">
        <f aca="false">'SJ by Month'!BH13*'SJ revenue'!$H$13*'SJ revenue'!BH$7</f>
        <v>0</v>
      </c>
      <c r="BI13" s="86" t="n">
        <f aca="false">'SJ by Month'!BI13*'SJ revenue'!$H$13*'SJ revenue'!BI$7</f>
        <v>0</v>
      </c>
      <c r="BJ13" s="86" t="n">
        <f aca="false">'SJ by Month'!BJ13*'SJ revenue'!$H$13*'SJ revenue'!BJ$7</f>
        <v>0</v>
      </c>
      <c r="BK13" s="86" t="n">
        <f aca="false">'SJ by Month'!BK13*'SJ revenue'!$H$13*'SJ revenue'!BK$7</f>
        <v>0</v>
      </c>
      <c r="BL13" s="86" t="n">
        <f aca="false">'SJ by Month'!BL13*'SJ revenue'!$H$13*'SJ revenue'!BL$7</f>
        <v>0</v>
      </c>
      <c r="BM13" s="86" t="n">
        <f aca="false">'SJ by Month'!BM13*'SJ revenue'!$H$13*'SJ revenue'!BM$7</f>
        <v>0</v>
      </c>
      <c r="BN13" s="86" t="n">
        <f aca="false">'SJ by Month'!BN13*'SJ revenue'!$H$13*'SJ revenue'!BN$7</f>
        <v>0</v>
      </c>
      <c r="BO13" s="86" t="n">
        <f aca="false">'SJ by Month'!BO13*'SJ revenue'!$H$13*'SJ revenue'!BO$7</f>
        <v>0</v>
      </c>
      <c r="BP13" s="86" t="n">
        <f aca="false">'SJ by Month'!BP13*'SJ revenue'!$H$13*'SJ revenue'!BP$7</f>
        <v>0</v>
      </c>
      <c r="BQ13" s="86" t="n">
        <f aca="false">'SJ by Month'!BQ13*'SJ revenue'!$H$13*'SJ revenue'!BQ$7</f>
        <v>0</v>
      </c>
      <c r="BR13" s="86" t="n">
        <f aca="false">'SJ by Month'!BR13*'SJ revenue'!$H$13*'SJ revenue'!BR$7</f>
        <v>0</v>
      </c>
      <c r="BS13" s="86" t="n">
        <f aca="false">'SJ by Month'!BS13*'SJ revenue'!$H$13*'SJ revenue'!BS$7</f>
        <v>0</v>
      </c>
      <c r="BT13" s="86" t="n">
        <f aca="false">'SJ by Month'!BT13*'SJ revenue'!$H$13*'SJ revenue'!BT$7</f>
        <v>0</v>
      </c>
      <c r="BU13" s="86" t="n">
        <f aca="false">'SJ by Month'!BU13*'SJ revenue'!$H$13*'SJ revenue'!BU$7</f>
        <v>0</v>
      </c>
      <c r="BV13" s="86" t="n">
        <f aca="false">'SJ by Month'!BV13*'SJ revenue'!$H$13*'SJ revenue'!BV$7</f>
        <v>0</v>
      </c>
      <c r="BW13" s="80"/>
    </row>
    <row r="14" customFormat="false" ht="12.75" hidden="false" customHeight="false" outlineLevel="0" collapsed="false">
      <c r="A14" s="0" t="n">
        <v>20834</v>
      </c>
      <c r="B14" s="0" t="s">
        <v>50</v>
      </c>
      <c r="C14" s="82" t="n">
        <v>25000</v>
      </c>
      <c r="D14" s="83" t="n">
        <v>33664</v>
      </c>
      <c r="E14" s="83" t="n">
        <v>39141</v>
      </c>
      <c r="F14" s="0" t="s">
        <v>47</v>
      </c>
      <c r="G14" s="84" t="n">
        <v>38776</v>
      </c>
      <c r="H14" s="122" t="n">
        <v>0.1063</v>
      </c>
      <c r="I14" s="82" t="n">
        <v>25000</v>
      </c>
      <c r="J14" s="86" t="n">
        <v>25000</v>
      </c>
      <c r="K14" s="157"/>
      <c r="L14" s="86" t="n">
        <f aca="false">'SJ by Month'!L14*'SJ revenue'!$H$14*'SJ revenue'!L$7</f>
        <v>82382.5</v>
      </c>
      <c r="M14" s="86" t="n">
        <f aca="false">'SJ by Month'!M14*'SJ revenue'!$H$14*'SJ revenue'!M$7</f>
        <v>79725</v>
      </c>
      <c r="N14" s="86" t="n">
        <f aca="false">'SJ by Month'!N14*'SJ revenue'!$H$14*'SJ revenue'!N$7</f>
        <v>82382.5</v>
      </c>
      <c r="O14" s="86" t="n">
        <f aca="false">'SJ by Month'!O14*'SJ revenue'!$H$14*'SJ revenue'!O$7</f>
        <v>82382.5</v>
      </c>
      <c r="P14" s="86" t="n">
        <f aca="false">'SJ by Month'!P14*'SJ revenue'!$H$14*'SJ revenue'!P$7</f>
        <v>74410</v>
      </c>
      <c r="Q14" s="86" t="n">
        <f aca="false">'SJ by Month'!Q14*'SJ revenue'!$H$14*'SJ revenue'!Q$7</f>
        <v>82382.5</v>
      </c>
      <c r="R14" s="86" t="n">
        <f aca="false">'SJ by Month'!R14*'SJ revenue'!$H$14*'SJ revenue'!R$7</f>
        <v>79725</v>
      </c>
      <c r="S14" s="86" t="n">
        <f aca="false">'SJ by Month'!S14*'SJ revenue'!$H$14*'SJ revenue'!S$7</f>
        <v>82382.5</v>
      </c>
      <c r="T14" s="86" t="n">
        <f aca="false">'SJ by Month'!T14*'SJ revenue'!$H$14*'SJ revenue'!T$7</f>
        <v>79725</v>
      </c>
      <c r="U14" s="86" t="n">
        <f aca="false">'SJ by Month'!U14*'SJ revenue'!$H$14*'SJ revenue'!U$7</f>
        <v>82382.5</v>
      </c>
      <c r="V14" s="86" t="n">
        <f aca="false">'SJ by Month'!V14*'SJ revenue'!$H$14*'SJ revenue'!V$7</f>
        <v>82382.5</v>
      </c>
      <c r="W14" s="86" t="n">
        <f aca="false">'SJ by Month'!W14*'SJ revenue'!$H$14*'SJ revenue'!W$7</f>
        <v>79725</v>
      </c>
      <c r="X14" s="86" t="n">
        <f aca="false">'SJ by Month'!X14*'SJ revenue'!$H$14*'SJ revenue'!X$7</f>
        <v>82382.5</v>
      </c>
      <c r="Y14" s="86" t="n">
        <f aca="false">'SJ by Month'!Y14*'SJ revenue'!$H$14*'SJ revenue'!Y$7</f>
        <v>79725</v>
      </c>
      <c r="Z14" s="86" t="n">
        <f aca="false">'SJ by Month'!Z14*'SJ revenue'!$H$14*'SJ revenue'!Z$7</f>
        <v>82382.5</v>
      </c>
      <c r="AA14" s="86" t="n">
        <f aca="false">'SJ by Month'!AA14*'SJ revenue'!$H$14*'SJ revenue'!AA$7</f>
        <v>82382.5</v>
      </c>
      <c r="AB14" s="86" t="n">
        <f aca="false">'SJ by Month'!AB14*'SJ revenue'!$H$14*'SJ revenue'!AB$7</f>
        <v>74410</v>
      </c>
      <c r="AC14" s="86" t="n">
        <f aca="false">'SJ by Month'!AC14*'SJ revenue'!$H$14*'SJ revenue'!AC$7</f>
        <v>82382.5</v>
      </c>
      <c r="AD14" s="86" t="n">
        <f aca="false">'SJ by Month'!AD14*'SJ revenue'!$H$14*'SJ revenue'!AD$7</f>
        <v>79725</v>
      </c>
      <c r="AE14" s="86" t="n">
        <f aca="false">'SJ by Month'!AE14*'SJ revenue'!$H$14*'SJ revenue'!AE$7</f>
        <v>82382.5</v>
      </c>
      <c r="AF14" s="86" t="n">
        <f aca="false">'SJ by Month'!AF14*'SJ revenue'!$H$14*'SJ revenue'!AF$7</f>
        <v>79725</v>
      </c>
      <c r="AG14" s="86" t="n">
        <f aca="false">'SJ by Month'!AG14*'SJ revenue'!$H$14*'SJ revenue'!AG$7</f>
        <v>82382.5</v>
      </c>
      <c r="AH14" s="86" t="n">
        <f aca="false">'SJ by Month'!AH14*'SJ revenue'!$H$14*'SJ revenue'!AH$7</f>
        <v>82382.5</v>
      </c>
      <c r="AI14" s="86" t="n">
        <f aca="false">'SJ by Month'!AI14*'SJ revenue'!$H$14*'SJ revenue'!AI$7</f>
        <v>79725</v>
      </c>
      <c r="AJ14" s="86" t="n">
        <f aca="false">'SJ by Month'!AJ14*'SJ revenue'!$H$14*'SJ revenue'!AJ$7</f>
        <v>82382.5</v>
      </c>
      <c r="AK14" s="86" t="n">
        <f aca="false">'SJ by Month'!AK14*'SJ revenue'!$H$14*'SJ revenue'!AK$7</f>
        <v>79725</v>
      </c>
      <c r="AL14" s="86" t="n">
        <f aca="false">'SJ by Month'!AL14*'SJ revenue'!$H$14*'SJ revenue'!AL$7</f>
        <v>82382.5</v>
      </c>
      <c r="AM14" s="86" t="n">
        <f aca="false">'SJ by Month'!AM14*'SJ revenue'!$H$14*'SJ revenue'!AM$7</f>
        <v>82382.5</v>
      </c>
      <c r="AN14" s="86" t="n">
        <f aca="false">'SJ by Month'!AN14*'SJ revenue'!$H$14*'SJ revenue'!AN$7</f>
        <v>77067.5</v>
      </c>
      <c r="AO14" s="86" t="n">
        <f aca="false">'SJ by Month'!AO14*'SJ revenue'!$H$14*'SJ revenue'!AO$7</f>
        <v>82382.5</v>
      </c>
      <c r="AP14" s="86" t="n">
        <f aca="false">'SJ by Month'!AP14*'SJ revenue'!$H$14*'SJ revenue'!AP$7</f>
        <v>79725</v>
      </c>
      <c r="AQ14" s="86" t="n">
        <f aca="false">'SJ by Month'!AQ14*'SJ revenue'!$H$14*'SJ revenue'!AQ$7</f>
        <v>82382.5</v>
      </c>
      <c r="AR14" s="86" t="n">
        <f aca="false">'SJ by Month'!AR14*'SJ revenue'!$H$14*'SJ revenue'!AR$7</f>
        <v>79725</v>
      </c>
      <c r="AS14" s="86" t="n">
        <f aca="false">'SJ by Month'!AS14*'SJ revenue'!$H$14*'SJ revenue'!AS$7</f>
        <v>82382.5</v>
      </c>
      <c r="AT14" s="86" t="n">
        <f aca="false">'SJ by Month'!AT14*'SJ revenue'!$H$14*'SJ revenue'!AT$7</f>
        <v>82382.5</v>
      </c>
      <c r="AU14" s="86" t="n">
        <f aca="false">'SJ by Month'!AU14*'SJ revenue'!$H$14*'SJ revenue'!AU$7</f>
        <v>79725</v>
      </c>
      <c r="AV14" s="86" t="n">
        <f aca="false">'SJ by Month'!AV14*'SJ revenue'!$H$14*'SJ revenue'!AV$7</f>
        <v>82382.5</v>
      </c>
      <c r="AW14" s="86" t="n">
        <f aca="false">'SJ by Month'!AW14*'SJ revenue'!$H$14*'SJ revenue'!AW$7</f>
        <v>79725</v>
      </c>
      <c r="AX14" s="86" t="n">
        <f aca="false">'SJ by Month'!AX14*'SJ revenue'!$H$14*'SJ revenue'!AX$7</f>
        <v>82382.5</v>
      </c>
      <c r="AY14" s="86" t="n">
        <f aca="false">'SJ by Month'!AY14*'SJ revenue'!$H$14*'SJ revenue'!AY$7</f>
        <v>82382.5</v>
      </c>
      <c r="AZ14" s="86" t="n">
        <f aca="false">'SJ by Month'!AZ14*'SJ revenue'!$H$14*'SJ revenue'!AZ$7</f>
        <v>74410</v>
      </c>
      <c r="BA14" s="86" t="n">
        <f aca="false">'SJ by Month'!BA14*'SJ revenue'!$H$14*'SJ revenue'!BA$7</f>
        <v>82382.5</v>
      </c>
      <c r="BB14" s="86" t="n">
        <f aca="false">'SJ by Month'!BB14*'SJ revenue'!$H$14*'SJ revenue'!BB$7</f>
        <v>79725</v>
      </c>
      <c r="BC14" s="86" t="n">
        <f aca="false">'SJ by Month'!BC14*'SJ revenue'!$H$14*'SJ revenue'!BC$7</f>
        <v>82382.5</v>
      </c>
      <c r="BD14" s="86" t="n">
        <f aca="false">'SJ by Month'!BD14*'SJ revenue'!$H$14*'SJ revenue'!BD$7</f>
        <v>79725</v>
      </c>
      <c r="BE14" s="86" t="n">
        <f aca="false">'SJ by Month'!BE14*'SJ revenue'!$H$14*'SJ revenue'!BE$7</f>
        <v>82382.5</v>
      </c>
      <c r="BF14" s="86" t="n">
        <f aca="false">'SJ by Month'!BF14*'SJ revenue'!$H$14*'SJ revenue'!BF$7</f>
        <v>82382.5</v>
      </c>
      <c r="BG14" s="86" t="n">
        <f aca="false">'SJ by Month'!BG14*'SJ revenue'!$H$14*'SJ revenue'!BG$7</f>
        <v>79725</v>
      </c>
      <c r="BH14" s="86" t="n">
        <f aca="false">'SJ by Month'!BH14*'SJ revenue'!$H$14*'SJ revenue'!BH$7</f>
        <v>82382.5</v>
      </c>
      <c r="BI14" s="86" t="n">
        <f aca="false">'SJ by Month'!BI14*'SJ revenue'!$H$14*'SJ revenue'!BI$7</f>
        <v>79725</v>
      </c>
      <c r="BJ14" s="86" t="n">
        <f aca="false">'SJ by Month'!BJ14*'SJ revenue'!$H$14*'SJ revenue'!BJ$7</f>
        <v>82382.5</v>
      </c>
      <c r="BK14" s="86" t="n">
        <f aca="false">'SJ by Month'!BK14*'SJ revenue'!$H$14*'SJ revenue'!BK$7</f>
        <v>82382.5</v>
      </c>
      <c r="BL14" s="86" t="n">
        <f aca="false">'SJ by Month'!BL14*'SJ revenue'!$H$14*'SJ revenue'!BL$7</f>
        <v>74410</v>
      </c>
      <c r="BM14" s="86" t="n">
        <f aca="false">'SJ by Month'!BM14*'SJ revenue'!$H$14*'SJ revenue'!BM$7</f>
        <v>82382.5</v>
      </c>
      <c r="BN14" s="86" t="n">
        <f aca="false">'SJ by Month'!BN14*'SJ revenue'!$H$14*'SJ revenue'!BN$7</f>
        <v>79725</v>
      </c>
      <c r="BO14" s="86" t="n">
        <f aca="false">'SJ by Month'!BO14*'SJ revenue'!$H$14*'SJ revenue'!BO$7</f>
        <v>82382.5</v>
      </c>
      <c r="BP14" s="86" t="n">
        <f aca="false">'SJ by Month'!BP14*'SJ revenue'!$H$14*'SJ revenue'!BP$7</f>
        <v>79725</v>
      </c>
      <c r="BQ14" s="86" t="n">
        <f aca="false">'SJ by Month'!BQ14*'SJ revenue'!$H$14*'SJ revenue'!BQ$7</f>
        <v>82382.5</v>
      </c>
      <c r="BR14" s="86" t="n">
        <f aca="false">'SJ by Month'!BR14*'SJ revenue'!$H$14*'SJ revenue'!BR$7</f>
        <v>82382.5</v>
      </c>
      <c r="BS14" s="86" t="n">
        <f aca="false">'SJ by Month'!BS14*'SJ revenue'!$H$14*'SJ revenue'!BS$7</f>
        <v>79725</v>
      </c>
      <c r="BT14" s="86" t="n">
        <f aca="false">'SJ by Month'!BT14*'SJ revenue'!$H$14*'SJ revenue'!BT$7</f>
        <v>82382.5</v>
      </c>
      <c r="BU14" s="86" t="n">
        <f aca="false">'SJ by Month'!BU14*'SJ revenue'!$H$14*'SJ revenue'!BU$7</f>
        <v>79725</v>
      </c>
      <c r="BV14" s="86" t="n">
        <f aca="false">'SJ by Month'!BV14*'SJ revenue'!$H$14*'SJ revenue'!BV$7</f>
        <v>82382.5</v>
      </c>
      <c r="BW14" s="80"/>
    </row>
    <row r="15" customFormat="false" ht="12.75" hidden="false" customHeight="false" outlineLevel="0" collapsed="false">
      <c r="A15" s="0" t="n">
        <v>20835</v>
      </c>
      <c r="B15" s="0" t="s">
        <v>51</v>
      </c>
      <c r="C15" s="82" t="n">
        <v>20000</v>
      </c>
      <c r="D15" s="83" t="n">
        <v>33664</v>
      </c>
      <c r="E15" s="83" t="n">
        <v>37315</v>
      </c>
      <c r="F15" s="0" t="s">
        <v>47</v>
      </c>
      <c r="G15" s="84" t="s">
        <v>52</v>
      </c>
      <c r="H15" s="122" t="n">
        <v>0.1063</v>
      </c>
      <c r="I15" s="82" t="n">
        <v>20000</v>
      </c>
      <c r="J15" s="86" t="n">
        <v>20000</v>
      </c>
      <c r="K15" s="157"/>
      <c r="L15" s="86" t="n">
        <f aca="false">'SJ by Month'!L15*'SJ revenue'!$H$15*'SJ revenue'!L$7</f>
        <v>65906</v>
      </c>
      <c r="M15" s="86" t="n">
        <f aca="false">'SJ by Month'!M15*'SJ revenue'!$H$15*'SJ revenue'!M$7</f>
        <v>63780</v>
      </c>
      <c r="N15" s="86" t="n">
        <f aca="false">'SJ by Month'!N15*'SJ revenue'!$H$15*'SJ revenue'!N$7</f>
        <v>65906</v>
      </c>
      <c r="O15" s="86" t="n">
        <f aca="false">'SJ by Month'!O15*'SJ revenue'!$H$15*'SJ revenue'!O$7</f>
        <v>65906</v>
      </c>
      <c r="P15" s="86" t="n">
        <f aca="false">'SJ by Month'!P15*'SJ revenue'!$H$15*'SJ revenue'!P$7</f>
        <v>59528</v>
      </c>
      <c r="Q15" s="86" t="n">
        <f aca="false">'SJ by Month'!Q15*'SJ revenue'!$H$15*'SJ revenue'!Q$7</f>
        <v>0</v>
      </c>
      <c r="R15" s="86" t="n">
        <f aca="false">'SJ by Month'!R15*'SJ revenue'!$H$15*'SJ revenue'!R$7</f>
        <v>0</v>
      </c>
      <c r="S15" s="86" t="n">
        <f aca="false">'SJ by Month'!S15*'SJ revenue'!$H$15*'SJ revenue'!S$7</f>
        <v>0</v>
      </c>
      <c r="T15" s="86" t="n">
        <f aca="false">'SJ by Month'!T15*'SJ revenue'!$H$15*'SJ revenue'!T$7</f>
        <v>0</v>
      </c>
      <c r="U15" s="86" t="n">
        <f aca="false">'SJ by Month'!U15*'SJ revenue'!$H$15*'SJ revenue'!U$7</f>
        <v>0</v>
      </c>
      <c r="V15" s="86" t="n">
        <f aca="false">'SJ by Month'!V15*'SJ revenue'!$H$15*'SJ revenue'!V$7</f>
        <v>0</v>
      </c>
      <c r="W15" s="86" t="n">
        <f aca="false">'SJ by Month'!W15*'SJ revenue'!$H$15*'SJ revenue'!W$7</f>
        <v>0</v>
      </c>
      <c r="X15" s="86" t="n">
        <f aca="false">'SJ by Month'!X15*'SJ revenue'!$H$15*'SJ revenue'!X$7</f>
        <v>0</v>
      </c>
      <c r="Y15" s="86" t="n">
        <f aca="false">'SJ by Month'!Y15*'SJ revenue'!$H$15*'SJ revenue'!Y$7</f>
        <v>0</v>
      </c>
      <c r="Z15" s="86" t="n">
        <f aca="false">'SJ by Month'!Z15*'SJ revenue'!$H$15*'SJ revenue'!Z$7</f>
        <v>0</v>
      </c>
      <c r="AA15" s="86" t="n">
        <f aca="false">'SJ by Month'!AA15*'SJ revenue'!$H$15*'SJ revenue'!AA$7</f>
        <v>0</v>
      </c>
      <c r="AB15" s="86" t="n">
        <f aca="false">'SJ by Month'!AB15*'SJ revenue'!$H$15*'SJ revenue'!AB$7</f>
        <v>0</v>
      </c>
      <c r="AC15" s="86" t="n">
        <f aca="false">'SJ by Month'!AC15*'SJ revenue'!$H$15*'SJ revenue'!AC$7</f>
        <v>0</v>
      </c>
      <c r="AD15" s="86" t="n">
        <f aca="false">'SJ by Month'!AD15*'SJ revenue'!$H$15*'SJ revenue'!AD$7</f>
        <v>0</v>
      </c>
      <c r="AE15" s="86" t="n">
        <f aca="false">'SJ by Month'!AE15*'SJ revenue'!$H$15*'SJ revenue'!AE$7</f>
        <v>0</v>
      </c>
      <c r="AF15" s="86" t="n">
        <f aca="false">'SJ by Month'!AF15*'SJ revenue'!$H$15*'SJ revenue'!AF$7</f>
        <v>0</v>
      </c>
      <c r="AG15" s="86" t="n">
        <f aca="false">'SJ by Month'!AG15*'SJ revenue'!$H$15*'SJ revenue'!AG$7</f>
        <v>0</v>
      </c>
      <c r="AH15" s="86" t="n">
        <f aca="false">'SJ by Month'!AH15*'SJ revenue'!$H$15*'SJ revenue'!AH$7</f>
        <v>0</v>
      </c>
      <c r="AI15" s="86" t="n">
        <f aca="false">'SJ by Month'!AI15*'SJ revenue'!$H$15*'SJ revenue'!AI$7</f>
        <v>0</v>
      </c>
      <c r="AJ15" s="86" t="n">
        <f aca="false">'SJ by Month'!AJ15*'SJ revenue'!$H$15*'SJ revenue'!AJ$7</f>
        <v>0</v>
      </c>
      <c r="AK15" s="86" t="n">
        <f aca="false">'SJ by Month'!AK15*'SJ revenue'!$H$15*'SJ revenue'!AK$7</f>
        <v>0</v>
      </c>
      <c r="AL15" s="86" t="n">
        <f aca="false">'SJ by Month'!AL15*'SJ revenue'!$H$15*'SJ revenue'!AL$7</f>
        <v>0</v>
      </c>
      <c r="AM15" s="86" t="n">
        <f aca="false">'SJ by Month'!AM15*'SJ revenue'!$H$15*'SJ revenue'!AM$7</f>
        <v>0</v>
      </c>
      <c r="AN15" s="86" t="n">
        <f aca="false">'SJ by Month'!AN15*'SJ revenue'!$H$15*'SJ revenue'!AN$7</f>
        <v>0</v>
      </c>
      <c r="AO15" s="86" t="n">
        <f aca="false">'SJ by Month'!AO15*'SJ revenue'!$H$15*'SJ revenue'!AO$7</f>
        <v>0</v>
      </c>
      <c r="AP15" s="86" t="n">
        <f aca="false">'SJ by Month'!AP15*'SJ revenue'!$H$15*'SJ revenue'!AP$7</f>
        <v>0</v>
      </c>
      <c r="AQ15" s="86" t="n">
        <f aca="false">'SJ by Month'!AQ15*'SJ revenue'!$H$15*'SJ revenue'!AQ$7</f>
        <v>0</v>
      </c>
      <c r="AR15" s="86" t="n">
        <f aca="false">'SJ by Month'!AR15*'SJ revenue'!$H$15*'SJ revenue'!AR$7</f>
        <v>0</v>
      </c>
      <c r="AS15" s="86" t="n">
        <f aca="false">'SJ by Month'!AS15*'SJ revenue'!$H$15*'SJ revenue'!AS$7</f>
        <v>0</v>
      </c>
      <c r="AT15" s="86" t="n">
        <f aca="false">'SJ by Month'!AT15*'SJ revenue'!$H$15*'SJ revenue'!AT$7</f>
        <v>0</v>
      </c>
      <c r="AU15" s="86" t="n">
        <f aca="false">'SJ by Month'!AU15*'SJ revenue'!$H$15*'SJ revenue'!AU$7</f>
        <v>0</v>
      </c>
      <c r="AV15" s="86" t="n">
        <f aca="false">'SJ by Month'!AV15*'SJ revenue'!$H$15*'SJ revenue'!AV$7</f>
        <v>0</v>
      </c>
      <c r="AW15" s="86" t="n">
        <f aca="false">'SJ by Month'!AW15*'SJ revenue'!$H$15*'SJ revenue'!AW$7</f>
        <v>0</v>
      </c>
      <c r="AX15" s="86" t="n">
        <f aca="false">'SJ by Month'!AX15*'SJ revenue'!$H$15*'SJ revenue'!AX$7</f>
        <v>0</v>
      </c>
      <c r="AY15" s="86" t="n">
        <f aca="false">'SJ by Month'!AY15*'SJ revenue'!$H$15*'SJ revenue'!AY$7</f>
        <v>0</v>
      </c>
      <c r="AZ15" s="86" t="n">
        <f aca="false">'SJ by Month'!AZ15*'SJ revenue'!$H$15*'SJ revenue'!AZ$7</f>
        <v>0</v>
      </c>
      <c r="BA15" s="86" t="n">
        <f aca="false">'SJ by Month'!BA15*'SJ revenue'!$H$15*'SJ revenue'!BA$7</f>
        <v>0</v>
      </c>
      <c r="BB15" s="86" t="n">
        <f aca="false">'SJ by Month'!BB15*'SJ revenue'!$H$15*'SJ revenue'!BB$7</f>
        <v>0</v>
      </c>
      <c r="BC15" s="86" t="n">
        <f aca="false">'SJ by Month'!BC15*'SJ revenue'!$H$15*'SJ revenue'!BC$7</f>
        <v>0</v>
      </c>
      <c r="BD15" s="86" t="n">
        <f aca="false">'SJ by Month'!BD15*'SJ revenue'!$H$15*'SJ revenue'!BD$7</f>
        <v>0</v>
      </c>
      <c r="BE15" s="86" t="n">
        <f aca="false">'SJ by Month'!BE15*'SJ revenue'!$H$15*'SJ revenue'!BE$7</f>
        <v>0</v>
      </c>
      <c r="BF15" s="86" t="n">
        <f aca="false">'SJ by Month'!BF15*'SJ revenue'!$H$15*'SJ revenue'!BF$7</f>
        <v>0</v>
      </c>
      <c r="BG15" s="86" t="n">
        <f aca="false">'SJ by Month'!BG15*'SJ revenue'!$H$15*'SJ revenue'!BG$7</f>
        <v>0</v>
      </c>
      <c r="BH15" s="86" t="n">
        <f aca="false">'SJ by Month'!BH15*'SJ revenue'!$H$15*'SJ revenue'!BH$7</f>
        <v>0</v>
      </c>
      <c r="BI15" s="86" t="n">
        <f aca="false">'SJ by Month'!BI15*'SJ revenue'!$H$15*'SJ revenue'!BI$7</f>
        <v>0</v>
      </c>
      <c r="BJ15" s="86" t="n">
        <f aca="false">'SJ by Month'!BJ15*'SJ revenue'!$H$15*'SJ revenue'!BJ$7</f>
        <v>0</v>
      </c>
      <c r="BK15" s="86" t="n">
        <f aca="false">'SJ by Month'!BK15*'SJ revenue'!$H$15*'SJ revenue'!BK$7</f>
        <v>0</v>
      </c>
      <c r="BL15" s="86" t="n">
        <f aca="false">'SJ by Month'!BL15*'SJ revenue'!$H$15*'SJ revenue'!BL$7</f>
        <v>0</v>
      </c>
      <c r="BM15" s="86" t="n">
        <f aca="false">'SJ by Month'!BM15*'SJ revenue'!$H$15*'SJ revenue'!BM$7</f>
        <v>0</v>
      </c>
      <c r="BN15" s="86" t="n">
        <f aca="false">'SJ by Month'!BN15*'SJ revenue'!$H$15*'SJ revenue'!BN$7</f>
        <v>0</v>
      </c>
      <c r="BO15" s="86" t="n">
        <f aca="false">'SJ by Month'!BO15*'SJ revenue'!$H$15*'SJ revenue'!BO$7</f>
        <v>0</v>
      </c>
      <c r="BP15" s="86" t="n">
        <f aca="false">'SJ by Month'!BP15*'SJ revenue'!$H$15*'SJ revenue'!BP$7</f>
        <v>0</v>
      </c>
      <c r="BQ15" s="86" t="n">
        <f aca="false">'SJ by Month'!BQ15*'SJ revenue'!$H$15*'SJ revenue'!BQ$7</f>
        <v>0</v>
      </c>
      <c r="BR15" s="86" t="n">
        <f aca="false">'SJ by Month'!BR15*'SJ revenue'!$H$15*'SJ revenue'!BR$7</f>
        <v>0</v>
      </c>
      <c r="BS15" s="86" t="n">
        <f aca="false">'SJ by Month'!BS15*'SJ revenue'!$H$15*'SJ revenue'!BS$7</f>
        <v>0</v>
      </c>
      <c r="BT15" s="86" t="n">
        <f aca="false">'SJ by Month'!BT15*'SJ revenue'!$H$15*'SJ revenue'!BT$7</f>
        <v>0</v>
      </c>
      <c r="BU15" s="86" t="n">
        <f aca="false">'SJ by Month'!BU15*'SJ revenue'!$H$15*'SJ revenue'!BU$7</f>
        <v>0</v>
      </c>
      <c r="BV15" s="86" t="n">
        <f aca="false">'SJ by Month'!BV15*'SJ revenue'!$H$15*'SJ revenue'!BV$7</f>
        <v>0</v>
      </c>
      <c r="BW15" s="80"/>
    </row>
    <row r="16" customFormat="false" ht="12.75" hidden="false" customHeight="false" outlineLevel="0" collapsed="false">
      <c r="A16" s="0" t="n">
        <v>27566</v>
      </c>
      <c r="B16" s="0" t="s">
        <v>51</v>
      </c>
      <c r="C16" s="82" t="n">
        <v>20000</v>
      </c>
      <c r="D16" s="83" t="n">
        <v>37316</v>
      </c>
      <c r="E16" s="83" t="n">
        <v>39172</v>
      </c>
      <c r="F16" s="0" t="s">
        <v>47</v>
      </c>
      <c r="G16" s="84" t="n">
        <v>38807</v>
      </c>
      <c r="H16" s="122" t="n">
        <v>0</v>
      </c>
      <c r="J16" s="80"/>
      <c r="K16" s="62"/>
      <c r="L16" s="86" t="n">
        <f aca="false">'SJ by Month'!L16*'SJ revenue'!$H$16*'SJ revenue'!L$7</f>
        <v>0</v>
      </c>
      <c r="M16" s="80"/>
      <c r="N16" s="80"/>
      <c r="O16" s="93"/>
      <c r="P16" s="80"/>
      <c r="Q16" s="86" t="n">
        <v>20000</v>
      </c>
      <c r="R16" s="86" t="n">
        <v>20000</v>
      </c>
      <c r="S16" s="86" t="n">
        <v>20000</v>
      </c>
      <c r="T16" s="86" t="n">
        <v>20000</v>
      </c>
      <c r="U16" s="86" t="n">
        <v>20000</v>
      </c>
      <c r="V16" s="86" t="n">
        <v>20000</v>
      </c>
      <c r="W16" s="86" t="n">
        <v>20000</v>
      </c>
      <c r="X16" s="86" t="n">
        <v>20000</v>
      </c>
      <c r="Y16" s="86" t="n">
        <v>20000</v>
      </c>
      <c r="Z16" s="86" t="n">
        <v>20000</v>
      </c>
      <c r="AA16" s="86" t="n">
        <v>20000</v>
      </c>
      <c r="AB16" s="86" t="n">
        <v>20000</v>
      </c>
      <c r="AC16" s="86" t="n">
        <v>20000</v>
      </c>
      <c r="AD16" s="86" t="n">
        <v>20000</v>
      </c>
      <c r="AE16" s="86" t="n">
        <v>20000</v>
      </c>
      <c r="AF16" s="86" t="n">
        <v>20000</v>
      </c>
      <c r="AG16" s="86" t="n">
        <v>20000</v>
      </c>
      <c r="AH16" s="86" t="n">
        <v>20000</v>
      </c>
      <c r="AI16" s="86" t="n">
        <v>20000</v>
      </c>
      <c r="AJ16" s="86" t="n">
        <v>20000</v>
      </c>
      <c r="AK16" s="86" t="n">
        <v>20000</v>
      </c>
      <c r="AL16" s="86" t="n">
        <v>20000</v>
      </c>
      <c r="AM16" s="86" t="n">
        <v>20000</v>
      </c>
      <c r="AN16" s="86" t="n">
        <v>20000</v>
      </c>
      <c r="AO16" s="86" t="n">
        <v>20000</v>
      </c>
      <c r="AP16" s="86" t="n">
        <v>20000</v>
      </c>
      <c r="AQ16" s="86" t="n">
        <v>20000</v>
      </c>
      <c r="AR16" s="86" t="n">
        <v>20000</v>
      </c>
      <c r="AS16" s="86" t="n">
        <v>20000</v>
      </c>
      <c r="AT16" s="86" t="n">
        <v>20000</v>
      </c>
      <c r="AU16" s="86" t="n">
        <v>20000</v>
      </c>
      <c r="AV16" s="86" t="n">
        <v>20000</v>
      </c>
      <c r="AW16" s="86" t="n">
        <v>20000</v>
      </c>
      <c r="AX16" s="86" t="n">
        <v>20000</v>
      </c>
      <c r="AY16" s="86" t="n">
        <v>20000</v>
      </c>
      <c r="AZ16" s="86" t="n">
        <v>20000</v>
      </c>
      <c r="BA16" s="86" t="n">
        <v>20000</v>
      </c>
      <c r="BB16" s="86" t="n">
        <v>20000</v>
      </c>
      <c r="BC16" s="86" t="n">
        <v>20000</v>
      </c>
      <c r="BD16" s="86" t="n">
        <v>20000</v>
      </c>
      <c r="BE16" s="86" t="n">
        <v>20000</v>
      </c>
      <c r="BF16" s="86" t="n">
        <v>20000</v>
      </c>
      <c r="BG16" s="86" t="n">
        <v>20000</v>
      </c>
      <c r="BH16" s="86" t="n">
        <v>20000</v>
      </c>
      <c r="BI16" s="86" t="n">
        <v>20000</v>
      </c>
      <c r="BJ16" s="86" t="n">
        <v>20000</v>
      </c>
      <c r="BK16" s="86" t="n">
        <v>20000</v>
      </c>
      <c r="BL16" s="86" t="n">
        <v>20000</v>
      </c>
      <c r="BM16" s="86" t="n">
        <v>20000</v>
      </c>
      <c r="BN16" s="86" t="n">
        <v>20000</v>
      </c>
      <c r="BO16" s="86" t="n">
        <v>20000</v>
      </c>
      <c r="BP16" s="86" t="n">
        <v>20000</v>
      </c>
      <c r="BQ16" s="86" t="n">
        <v>20000</v>
      </c>
      <c r="BR16" s="86" t="n">
        <v>20000</v>
      </c>
      <c r="BS16" s="86" t="n">
        <v>20000</v>
      </c>
      <c r="BT16" s="86" t="n">
        <v>20000</v>
      </c>
      <c r="BU16" s="86" t="n">
        <v>20000</v>
      </c>
      <c r="BV16" s="86" t="n">
        <v>20000</v>
      </c>
      <c r="BW16" s="80"/>
    </row>
    <row r="17" customFormat="false" ht="12.75" hidden="false" customHeight="false" outlineLevel="0" collapsed="false">
      <c r="A17" s="0" t="n">
        <v>26371</v>
      </c>
      <c r="B17" s="0" t="s">
        <v>53</v>
      </c>
      <c r="C17" s="82" t="n">
        <v>25000</v>
      </c>
      <c r="D17" s="83" t="n">
        <v>36100</v>
      </c>
      <c r="E17" s="83" t="n">
        <v>39172</v>
      </c>
      <c r="F17" s="0" t="s">
        <v>47</v>
      </c>
      <c r="G17" s="84" t="n">
        <v>38807</v>
      </c>
      <c r="H17" s="122" t="n">
        <v>0.1063</v>
      </c>
      <c r="I17" s="82" t="n">
        <v>25000</v>
      </c>
      <c r="J17" s="86" t="n">
        <v>25000</v>
      </c>
      <c r="K17" s="157"/>
      <c r="L17" s="86" t="n">
        <f aca="false">'SJ by Month'!L17*'SJ revenue'!$H$17*'SJ revenue'!L$7</f>
        <v>82382.5</v>
      </c>
      <c r="M17" s="86" t="n">
        <f aca="false">'SJ by Month'!M17*'SJ revenue'!$H$17*'SJ revenue'!M$7</f>
        <v>79725</v>
      </c>
      <c r="N17" s="86" t="n">
        <f aca="false">'SJ by Month'!N17*'SJ revenue'!$H$17*'SJ revenue'!N$7</f>
        <v>82382.5</v>
      </c>
      <c r="O17" s="86" t="n">
        <f aca="false">'SJ by Month'!O17*'SJ revenue'!$H$17*'SJ revenue'!O$7</f>
        <v>82382.5</v>
      </c>
      <c r="P17" s="86" t="n">
        <f aca="false">'SJ by Month'!P17*'SJ revenue'!$H$17*'SJ revenue'!P$7</f>
        <v>74410</v>
      </c>
      <c r="Q17" s="86" t="n">
        <f aca="false">'SJ by Month'!Q17*'SJ revenue'!$H$17*'SJ revenue'!Q$7</f>
        <v>82382.5</v>
      </c>
      <c r="R17" s="86" t="n">
        <f aca="false">'SJ by Month'!R17*'SJ revenue'!$H$17*'SJ revenue'!R$7</f>
        <v>79725</v>
      </c>
      <c r="S17" s="86" t="n">
        <f aca="false">'SJ by Month'!S17*'SJ revenue'!$H$17*'SJ revenue'!S$7</f>
        <v>82382.5</v>
      </c>
      <c r="T17" s="86" t="n">
        <f aca="false">'SJ by Month'!T17*'SJ revenue'!$H$17*'SJ revenue'!T$7</f>
        <v>79725</v>
      </c>
      <c r="U17" s="86" t="n">
        <f aca="false">'SJ by Month'!U17*'SJ revenue'!$H$17*'SJ revenue'!U$7</f>
        <v>82382.5</v>
      </c>
      <c r="V17" s="86" t="n">
        <f aca="false">'SJ by Month'!V17*'SJ revenue'!$H$17*'SJ revenue'!V$7</f>
        <v>82382.5</v>
      </c>
      <c r="W17" s="86" t="n">
        <f aca="false">'SJ by Month'!W17*'SJ revenue'!$H$17*'SJ revenue'!W$7</f>
        <v>79725</v>
      </c>
      <c r="X17" s="86" t="n">
        <f aca="false">'SJ by Month'!X17*'SJ revenue'!$H$17*'SJ revenue'!X$7</f>
        <v>82382.5</v>
      </c>
      <c r="Y17" s="86" t="n">
        <f aca="false">'SJ by Month'!Y17*'SJ revenue'!$H$17*'SJ revenue'!Y$7</f>
        <v>79725</v>
      </c>
      <c r="Z17" s="86" t="n">
        <f aca="false">'SJ by Month'!Z17*'SJ revenue'!$H$17*'SJ revenue'!Z$7</f>
        <v>82382.5</v>
      </c>
      <c r="AA17" s="86" t="n">
        <f aca="false">'SJ by Month'!AA17*'SJ revenue'!$H$17*'SJ revenue'!AA$7</f>
        <v>82382.5</v>
      </c>
      <c r="AB17" s="86" t="n">
        <f aca="false">'SJ by Month'!AB17*'SJ revenue'!$H$17*'SJ revenue'!AB$7</f>
        <v>74410</v>
      </c>
      <c r="AC17" s="86" t="n">
        <f aca="false">'SJ by Month'!AC17*'SJ revenue'!$H$17*'SJ revenue'!AC$7</f>
        <v>82382.5</v>
      </c>
      <c r="AD17" s="86" t="n">
        <f aca="false">'SJ by Month'!AD17*'SJ revenue'!$H$17*'SJ revenue'!AD$7</f>
        <v>79725</v>
      </c>
      <c r="AE17" s="86" t="n">
        <f aca="false">'SJ by Month'!AE17*'SJ revenue'!$H$17*'SJ revenue'!AE$7</f>
        <v>82382.5</v>
      </c>
      <c r="AF17" s="86" t="n">
        <f aca="false">'SJ by Month'!AF17*'SJ revenue'!$H$17*'SJ revenue'!AF$7</f>
        <v>79725</v>
      </c>
      <c r="AG17" s="86" t="n">
        <f aca="false">'SJ by Month'!AG17*'SJ revenue'!$H$17*'SJ revenue'!AG$7</f>
        <v>82382.5</v>
      </c>
      <c r="AH17" s="86" t="n">
        <f aca="false">'SJ by Month'!AH17*'SJ revenue'!$H$17*'SJ revenue'!AH$7</f>
        <v>82382.5</v>
      </c>
      <c r="AI17" s="86" t="n">
        <f aca="false">'SJ by Month'!AI17*'SJ revenue'!$H$17*'SJ revenue'!AI$7</f>
        <v>79725</v>
      </c>
      <c r="AJ17" s="86" t="n">
        <f aca="false">'SJ by Month'!AJ17*'SJ revenue'!$H$17*'SJ revenue'!AJ$7</f>
        <v>82382.5</v>
      </c>
      <c r="AK17" s="86" t="n">
        <f aca="false">'SJ by Month'!AK17*'SJ revenue'!$H$17*'SJ revenue'!AK$7</f>
        <v>79725</v>
      </c>
      <c r="AL17" s="86" t="n">
        <f aca="false">'SJ by Month'!AL17*'SJ revenue'!$H$17*'SJ revenue'!AL$7</f>
        <v>82382.5</v>
      </c>
      <c r="AM17" s="86" t="n">
        <f aca="false">'SJ by Month'!AM17*'SJ revenue'!$H$17*'SJ revenue'!AM$7</f>
        <v>82382.5</v>
      </c>
      <c r="AN17" s="86" t="n">
        <f aca="false">'SJ by Month'!AN17*'SJ revenue'!$H$17*'SJ revenue'!AN$7</f>
        <v>77067.5</v>
      </c>
      <c r="AO17" s="86" t="n">
        <f aca="false">'SJ by Month'!AO17*'SJ revenue'!$H$17*'SJ revenue'!AO$7</f>
        <v>82382.5</v>
      </c>
      <c r="AP17" s="86" t="n">
        <f aca="false">'SJ by Month'!AP17*'SJ revenue'!$H$17*'SJ revenue'!AP$7</f>
        <v>79725</v>
      </c>
      <c r="AQ17" s="86" t="n">
        <f aca="false">'SJ by Month'!AQ17*'SJ revenue'!$H$17*'SJ revenue'!AQ$7</f>
        <v>82382.5</v>
      </c>
      <c r="AR17" s="86" t="n">
        <f aca="false">'SJ by Month'!AR17*'SJ revenue'!$H$17*'SJ revenue'!AR$7</f>
        <v>79725</v>
      </c>
      <c r="AS17" s="86" t="n">
        <f aca="false">'SJ by Month'!AS17*'SJ revenue'!$H$17*'SJ revenue'!AS$7</f>
        <v>82382.5</v>
      </c>
      <c r="AT17" s="86" t="n">
        <f aca="false">'SJ by Month'!AT17*'SJ revenue'!$H$17*'SJ revenue'!AT$7</f>
        <v>82382.5</v>
      </c>
      <c r="AU17" s="86" t="n">
        <f aca="false">'SJ by Month'!AU17*'SJ revenue'!$H$17*'SJ revenue'!AU$7</f>
        <v>79725</v>
      </c>
      <c r="AV17" s="86" t="n">
        <f aca="false">'SJ by Month'!AV17*'SJ revenue'!$H$17*'SJ revenue'!AV$7</f>
        <v>82382.5</v>
      </c>
      <c r="AW17" s="86" t="n">
        <f aca="false">'SJ by Month'!AW17*'SJ revenue'!$H$17*'SJ revenue'!AW$7</f>
        <v>79725</v>
      </c>
      <c r="AX17" s="86" t="n">
        <f aca="false">'SJ by Month'!AX17*'SJ revenue'!$H$17*'SJ revenue'!AX$7</f>
        <v>82382.5</v>
      </c>
      <c r="AY17" s="86" t="n">
        <f aca="false">'SJ by Month'!AY17*'SJ revenue'!$H$17*'SJ revenue'!AY$7</f>
        <v>82382.5</v>
      </c>
      <c r="AZ17" s="86" t="n">
        <f aca="false">'SJ by Month'!AZ17*'SJ revenue'!$H$17*'SJ revenue'!AZ$7</f>
        <v>74410</v>
      </c>
      <c r="BA17" s="86" t="n">
        <f aca="false">'SJ by Month'!BA17*'SJ revenue'!$H$17*'SJ revenue'!BA$7</f>
        <v>82382.5</v>
      </c>
      <c r="BB17" s="86" t="n">
        <f aca="false">'SJ by Month'!BB17*'SJ revenue'!$H$17*'SJ revenue'!BB$7</f>
        <v>79725</v>
      </c>
      <c r="BC17" s="86" t="n">
        <f aca="false">'SJ by Month'!BC17*'SJ revenue'!$H$17*'SJ revenue'!BC$7</f>
        <v>82382.5</v>
      </c>
      <c r="BD17" s="86" t="n">
        <f aca="false">'SJ by Month'!BD17*'SJ revenue'!$H$17*'SJ revenue'!BD$7</f>
        <v>79725</v>
      </c>
      <c r="BE17" s="86" t="n">
        <f aca="false">'SJ by Month'!BE17*'SJ revenue'!$H$17*'SJ revenue'!BE$7</f>
        <v>82382.5</v>
      </c>
      <c r="BF17" s="86" t="n">
        <f aca="false">'SJ by Month'!BF17*'SJ revenue'!$H$17*'SJ revenue'!BF$7</f>
        <v>82382.5</v>
      </c>
      <c r="BG17" s="86" t="n">
        <f aca="false">'SJ by Month'!BG17*'SJ revenue'!$H$17*'SJ revenue'!BG$7</f>
        <v>79725</v>
      </c>
      <c r="BH17" s="86" t="n">
        <f aca="false">'SJ by Month'!BH17*'SJ revenue'!$H$17*'SJ revenue'!BH$7</f>
        <v>82382.5</v>
      </c>
      <c r="BI17" s="86" t="n">
        <f aca="false">'SJ by Month'!BI17*'SJ revenue'!$H$17*'SJ revenue'!BI$7</f>
        <v>79725</v>
      </c>
      <c r="BJ17" s="86" t="n">
        <f aca="false">'SJ by Month'!BJ17*'SJ revenue'!$H$17*'SJ revenue'!BJ$7</f>
        <v>82382.5</v>
      </c>
      <c r="BK17" s="86" t="n">
        <f aca="false">'SJ by Month'!BK17*'SJ revenue'!$H$17*'SJ revenue'!BK$7</f>
        <v>82382.5</v>
      </c>
      <c r="BL17" s="86" t="n">
        <f aca="false">'SJ by Month'!BL17*'SJ revenue'!$H$17*'SJ revenue'!BL$7</f>
        <v>74410</v>
      </c>
      <c r="BM17" s="86" t="n">
        <f aca="false">'SJ by Month'!BM17*'SJ revenue'!$H$17*'SJ revenue'!BM$7</f>
        <v>82382.5</v>
      </c>
      <c r="BN17" s="86" t="n">
        <f aca="false">'SJ by Month'!BN17*'SJ revenue'!$H$17*'SJ revenue'!BN$7</f>
        <v>79725</v>
      </c>
      <c r="BO17" s="86" t="n">
        <f aca="false">'SJ by Month'!BO17*'SJ revenue'!$H$17*'SJ revenue'!BO$7</f>
        <v>82382.5</v>
      </c>
      <c r="BP17" s="86" t="n">
        <f aca="false">'SJ by Month'!BP17*'SJ revenue'!$H$17*'SJ revenue'!BP$7</f>
        <v>79725</v>
      </c>
      <c r="BQ17" s="86" t="n">
        <f aca="false">'SJ by Month'!BQ17*'SJ revenue'!$H$17*'SJ revenue'!BQ$7</f>
        <v>82382.5</v>
      </c>
      <c r="BR17" s="86" t="n">
        <f aca="false">'SJ by Month'!BR17*'SJ revenue'!$H$17*'SJ revenue'!BR$7</f>
        <v>82382.5</v>
      </c>
      <c r="BS17" s="86" t="n">
        <f aca="false">'SJ by Month'!BS17*'SJ revenue'!$H$17*'SJ revenue'!BS$7</f>
        <v>79725</v>
      </c>
      <c r="BT17" s="86" t="n">
        <f aca="false">'SJ by Month'!BT17*'SJ revenue'!$H$17*'SJ revenue'!BT$7</f>
        <v>82382.5</v>
      </c>
      <c r="BU17" s="86" t="n">
        <f aca="false">'SJ by Month'!BU17*'SJ revenue'!$H$17*'SJ revenue'!BU$7</f>
        <v>79725</v>
      </c>
      <c r="BV17" s="86" t="n">
        <f aca="false">'SJ by Month'!BV17*'SJ revenue'!$H$17*'SJ revenue'!BV$7</f>
        <v>82382.5</v>
      </c>
      <c r="BW17" s="80"/>
    </row>
    <row r="18" customFormat="false" ht="12.75" hidden="false" customHeight="false" outlineLevel="0" collapsed="false">
      <c r="A18" s="0" t="n">
        <v>27457</v>
      </c>
      <c r="B18" s="0" t="s">
        <v>54</v>
      </c>
      <c r="C18" s="82" t="n">
        <v>13500</v>
      </c>
      <c r="D18" s="83" t="n">
        <v>37226</v>
      </c>
      <c r="E18" s="83" t="n">
        <v>37256</v>
      </c>
      <c r="F18" s="0" t="s">
        <v>49</v>
      </c>
      <c r="G18" s="92"/>
      <c r="H18" s="122" t="n">
        <v>0</v>
      </c>
      <c r="J18" s="80"/>
      <c r="K18" s="62"/>
      <c r="L18" s="86" t="n">
        <f aca="false">'SJ by Month'!L18*'SJ revenue'!$H$18*'SJ revenue'!L$7</f>
        <v>0</v>
      </c>
      <c r="M18" s="86" t="n">
        <f aca="false">'SJ by Month'!M18*'SJ revenue'!$H$18*'SJ revenue'!M$7</f>
        <v>0</v>
      </c>
      <c r="N18" s="86" t="n">
        <f aca="false">'SJ by Month'!N18*'SJ revenue'!$H$18*'SJ revenue'!N$7</f>
        <v>0</v>
      </c>
      <c r="O18" s="86" t="n">
        <f aca="false">'SJ by Month'!O18*'SJ revenue'!$H$18*'SJ revenue'!O$7</f>
        <v>0</v>
      </c>
      <c r="P18" s="86" t="n">
        <f aca="false">'SJ by Month'!P18*'SJ revenue'!$H$18*'SJ revenue'!P$7</f>
        <v>0</v>
      </c>
      <c r="Q18" s="86" t="n">
        <f aca="false">'SJ by Month'!Q18*'SJ revenue'!$H$18*'SJ revenue'!Q$7</f>
        <v>0</v>
      </c>
      <c r="R18" s="86" t="n">
        <f aca="false">'SJ by Month'!R18*'SJ revenue'!$H$18*'SJ revenue'!R$7</f>
        <v>0</v>
      </c>
      <c r="S18" s="86" t="n">
        <f aca="false">'SJ by Month'!S18*'SJ revenue'!$H$18*'SJ revenue'!S$7</f>
        <v>0</v>
      </c>
      <c r="T18" s="86" t="n">
        <f aca="false">'SJ by Month'!T18*'SJ revenue'!$H$18*'SJ revenue'!T$7</f>
        <v>0</v>
      </c>
      <c r="U18" s="86" t="n">
        <f aca="false">'SJ by Month'!U18*'SJ revenue'!$H$18*'SJ revenue'!U$7</f>
        <v>0</v>
      </c>
      <c r="V18" s="86" t="n">
        <f aca="false">'SJ by Month'!V18*'SJ revenue'!$H$18*'SJ revenue'!V$7</f>
        <v>0</v>
      </c>
      <c r="W18" s="86" t="n">
        <f aca="false">'SJ by Month'!W18*'SJ revenue'!$H$18*'SJ revenue'!W$7</f>
        <v>0</v>
      </c>
      <c r="X18" s="86" t="n">
        <f aca="false">'SJ by Month'!X18*'SJ revenue'!$H$18*'SJ revenue'!X$7</f>
        <v>0</v>
      </c>
      <c r="Y18" s="86" t="n">
        <f aca="false">'SJ by Month'!Y18*'SJ revenue'!$H$18*'SJ revenue'!Y$7</f>
        <v>0</v>
      </c>
      <c r="Z18" s="86" t="n">
        <f aca="false">'SJ by Month'!Z18*'SJ revenue'!$H$18*'SJ revenue'!Z$7</f>
        <v>0</v>
      </c>
      <c r="AA18" s="86" t="n">
        <f aca="false">'SJ by Month'!AA18*'SJ revenue'!$H$18*'SJ revenue'!AA$7</f>
        <v>0</v>
      </c>
      <c r="AB18" s="86" t="n">
        <f aca="false">'SJ by Month'!AB18*'SJ revenue'!$H$18*'SJ revenue'!AB$7</f>
        <v>0</v>
      </c>
      <c r="AC18" s="86" t="n">
        <f aca="false">'SJ by Month'!AC18*'SJ revenue'!$H$18*'SJ revenue'!AC$7</f>
        <v>0</v>
      </c>
      <c r="AD18" s="86" t="n">
        <f aca="false">'SJ by Month'!AD18*'SJ revenue'!$H$18*'SJ revenue'!AD$7</f>
        <v>0</v>
      </c>
      <c r="AE18" s="86" t="n">
        <f aca="false">'SJ by Month'!AE18*'SJ revenue'!$H$18*'SJ revenue'!AE$7</f>
        <v>0</v>
      </c>
      <c r="AF18" s="86" t="n">
        <f aca="false">'SJ by Month'!AF18*'SJ revenue'!$H$18*'SJ revenue'!AF$7</f>
        <v>0</v>
      </c>
      <c r="AG18" s="86" t="n">
        <f aca="false">'SJ by Month'!AG18*'SJ revenue'!$H$18*'SJ revenue'!AG$7</f>
        <v>0</v>
      </c>
      <c r="AH18" s="86" t="n">
        <f aca="false">'SJ by Month'!AH18*'SJ revenue'!$H$18*'SJ revenue'!AH$7</f>
        <v>0</v>
      </c>
      <c r="AI18" s="86" t="n">
        <f aca="false">'SJ by Month'!AI18*'SJ revenue'!$H$18*'SJ revenue'!AI$7</f>
        <v>0</v>
      </c>
      <c r="AJ18" s="86" t="n">
        <f aca="false">'SJ by Month'!AJ18*'SJ revenue'!$H$18*'SJ revenue'!AJ$7</f>
        <v>0</v>
      </c>
      <c r="AK18" s="86" t="n">
        <f aca="false">'SJ by Month'!AK18*'SJ revenue'!$H$18*'SJ revenue'!AK$7</f>
        <v>0</v>
      </c>
      <c r="AL18" s="86" t="n">
        <f aca="false">'SJ by Month'!AL18*'SJ revenue'!$H$18*'SJ revenue'!AL$7</f>
        <v>0</v>
      </c>
      <c r="AM18" s="86" t="n">
        <f aca="false">'SJ by Month'!AM18*'SJ revenue'!$H$18*'SJ revenue'!AM$7</f>
        <v>0</v>
      </c>
      <c r="AN18" s="86" t="n">
        <f aca="false">'SJ by Month'!AN18*'SJ revenue'!$H$18*'SJ revenue'!AN$7</f>
        <v>0</v>
      </c>
      <c r="AO18" s="86" t="n">
        <f aca="false">'SJ by Month'!AO18*'SJ revenue'!$H$18*'SJ revenue'!AO$7</f>
        <v>0</v>
      </c>
      <c r="AP18" s="86" t="n">
        <f aca="false">'SJ by Month'!AP18*'SJ revenue'!$H$18*'SJ revenue'!AP$7</f>
        <v>0</v>
      </c>
      <c r="AQ18" s="86" t="n">
        <f aca="false">'SJ by Month'!AQ18*'SJ revenue'!$H$18*'SJ revenue'!AQ$7</f>
        <v>0</v>
      </c>
      <c r="AR18" s="86" t="n">
        <f aca="false">'SJ by Month'!AR18*'SJ revenue'!$H$18*'SJ revenue'!AR$7</f>
        <v>0</v>
      </c>
      <c r="AS18" s="86" t="n">
        <f aca="false">'SJ by Month'!AS18*'SJ revenue'!$H$18*'SJ revenue'!AS$7</f>
        <v>0</v>
      </c>
      <c r="AT18" s="86" t="n">
        <f aca="false">'SJ by Month'!AT18*'SJ revenue'!$H$18*'SJ revenue'!AT$7</f>
        <v>0</v>
      </c>
      <c r="AU18" s="86" t="n">
        <f aca="false">'SJ by Month'!AU18*'SJ revenue'!$H$18*'SJ revenue'!AU$7</f>
        <v>0</v>
      </c>
      <c r="AV18" s="86" t="n">
        <f aca="false">'SJ by Month'!AV18*'SJ revenue'!$H$18*'SJ revenue'!AV$7</f>
        <v>0</v>
      </c>
      <c r="AW18" s="86" t="n">
        <f aca="false">'SJ by Month'!AW18*'SJ revenue'!$H$18*'SJ revenue'!AW$7</f>
        <v>0</v>
      </c>
      <c r="AX18" s="86" t="n">
        <f aca="false">'SJ by Month'!AX18*'SJ revenue'!$H$18*'SJ revenue'!AX$7</f>
        <v>0</v>
      </c>
      <c r="AY18" s="86" t="n">
        <f aca="false">'SJ by Month'!AY18*'SJ revenue'!$H$18*'SJ revenue'!AY$7</f>
        <v>0</v>
      </c>
      <c r="AZ18" s="86" t="n">
        <f aca="false">'SJ by Month'!AZ18*'SJ revenue'!$H$18*'SJ revenue'!AZ$7</f>
        <v>0</v>
      </c>
      <c r="BA18" s="86" t="n">
        <f aca="false">'SJ by Month'!BA18*'SJ revenue'!$H$18*'SJ revenue'!BA$7</f>
        <v>0</v>
      </c>
      <c r="BB18" s="86" t="n">
        <f aca="false">'SJ by Month'!BB18*'SJ revenue'!$H$18*'SJ revenue'!BB$7</f>
        <v>0</v>
      </c>
      <c r="BC18" s="86" t="n">
        <f aca="false">'SJ by Month'!BC18*'SJ revenue'!$H$18*'SJ revenue'!BC$7</f>
        <v>0</v>
      </c>
      <c r="BD18" s="86" t="n">
        <f aca="false">'SJ by Month'!BD18*'SJ revenue'!$H$18*'SJ revenue'!BD$7</f>
        <v>0</v>
      </c>
      <c r="BE18" s="86" t="n">
        <f aca="false">'SJ by Month'!BE18*'SJ revenue'!$H$18*'SJ revenue'!BE$7</f>
        <v>0</v>
      </c>
      <c r="BF18" s="86" t="n">
        <f aca="false">'SJ by Month'!BF18*'SJ revenue'!$H$18*'SJ revenue'!BF$7</f>
        <v>0</v>
      </c>
      <c r="BG18" s="86" t="n">
        <f aca="false">'SJ by Month'!BG18*'SJ revenue'!$H$18*'SJ revenue'!BG$7</f>
        <v>0</v>
      </c>
      <c r="BH18" s="86" t="n">
        <f aca="false">'SJ by Month'!BH18*'SJ revenue'!$H$18*'SJ revenue'!BH$7</f>
        <v>0</v>
      </c>
      <c r="BI18" s="86" t="n">
        <f aca="false">'SJ by Month'!BI18*'SJ revenue'!$H$18*'SJ revenue'!BI$7</f>
        <v>0</v>
      </c>
      <c r="BJ18" s="86" t="n">
        <f aca="false">'SJ by Month'!BJ18*'SJ revenue'!$H$18*'SJ revenue'!BJ$7</f>
        <v>0</v>
      </c>
      <c r="BK18" s="86" t="n">
        <f aca="false">'SJ by Month'!BK18*'SJ revenue'!$H$18*'SJ revenue'!BK$7</f>
        <v>0</v>
      </c>
      <c r="BL18" s="86" t="n">
        <f aca="false">'SJ by Month'!BL18*'SJ revenue'!$H$18*'SJ revenue'!BL$7</f>
        <v>0</v>
      </c>
      <c r="BM18" s="86" t="n">
        <f aca="false">'SJ by Month'!BM18*'SJ revenue'!$H$18*'SJ revenue'!BM$7</f>
        <v>0</v>
      </c>
      <c r="BN18" s="86" t="n">
        <f aca="false">'SJ by Month'!BN18*'SJ revenue'!$H$18*'SJ revenue'!BN$7</f>
        <v>0</v>
      </c>
      <c r="BO18" s="86" t="n">
        <f aca="false">'SJ by Month'!BO18*'SJ revenue'!$H$18*'SJ revenue'!BO$7</f>
        <v>0</v>
      </c>
      <c r="BP18" s="86" t="n">
        <f aca="false">'SJ by Month'!BP18*'SJ revenue'!$H$18*'SJ revenue'!BP$7</f>
        <v>0</v>
      </c>
      <c r="BQ18" s="86" t="n">
        <f aca="false">'SJ by Month'!BQ18*'SJ revenue'!$H$18*'SJ revenue'!BQ$7</f>
        <v>0</v>
      </c>
      <c r="BR18" s="86" t="n">
        <f aca="false">'SJ by Month'!BR18*'SJ revenue'!$H$18*'SJ revenue'!BR$7</f>
        <v>0</v>
      </c>
      <c r="BS18" s="86" t="n">
        <f aca="false">'SJ by Month'!BS18*'SJ revenue'!$H$18*'SJ revenue'!BS$7</f>
        <v>0</v>
      </c>
      <c r="BT18" s="86" t="n">
        <f aca="false">'SJ by Month'!BT18*'SJ revenue'!$H$18*'SJ revenue'!BT$7</f>
        <v>0</v>
      </c>
      <c r="BU18" s="86" t="n">
        <f aca="false">'SJ by Month'!BU18*'SJ revenue'!$H$18*'SJ revenue'!BU$7</f>
        <v>0</v>
      </c>
      <c r="BV18" s="86" t="n">
        <f aca="false">'SJ by Month'!BV18*'SJ revenue'!$H$18*'SJ revenue'!BV$7</f>
        <v>0</v>
      </c>
      <c r="BW18" s="80"/>
    </row>
    <row r="19" customFormat="false" ht="12.75" hidden="false" customHeight="false" outlineLevel="0" collapsed="false">
      <c r="A19" s="0" t="n">
        <v>27456</v>
      </c>
      <c r="B19" s="0" t="s">
        <v>54</v>
      </c>
      <c r="C19" s="82" t="n">
        <v>21500</v>
      </c>
      <c r="D19" s="83" t="n">
        <v>37561</v>
      </c>
      <c r="E19" s="83" t="n">
        <v>37621</v>
      </c>
      <c r="F19" s="0" t="s">
        <v>49</v>
      </c>
      <c r="G19" s="92"/>
      <c r="H19" s="122" t="n">
        <v>0</v>
      </c>
      <c r="J19" s="80"/>
      <c r="K19" s="62"/>
      <c r="L19" s="86" t="n">
        <f aca="false">'SJ by Month'!L19*'SJ revenue'!$H$19*'SJ revenue'!L$7</f>
        <v>0</v>
      </c>
      <c r="M19" s="86" t="n">
        <f aca="false">'SJ by Month'!M19*'SJ revenue'!$H$19*'SJ revenue'!M$7</f>
        <v>0</v>
      </c>
      <c r="N19" s="86" t="n">
        <f aca="false">'SJ by Month'!N19*'SJ revenue'!$H$19*'SJ revenue'!N$7</f>
        <v>0</v>
      </c>
      <c r="O19" s="86" t="n">
        <f aca="false">'SJ by Month'!O19*'SJ revenue'!$H$19*'SJ revenue'!O$7</f>
        <v>0</v>
      </c>
      <c r="P19" s="86" t="n">
        <f aca="false">'SJ by Month'!P19*'SJ revenue'!$H$19*'SJ revenue'!P$7</f>
        <v>0</v>
      </c>
      <c r="Q19" s="86" t="n">
        <f aca="false">'SJ by Month'!Q19*'SJ revenue'!$H$19*'SJ revenue'!Q$7</f>
        <v>0</v>
      </c>
      <c r="R19" s="86" t="n">
        <f aca="false">'SJ by Month'!R19*'SJ revenue'!$H$19*'SJ revenue'!R$7</f>
        <v>0</v>
      </c>
      <c r="S19" s="86" t="n">
        <f aca="false">'SJ by Month'!S19*'SJ revenue'!$H$19*'SJ revenue'!S$7</f>
        <v>0</v>
      </c>
      <c r="T19" s="86" t="n">
        <f aca="false">'SJ by Month'!T19*'SJ revenue'!$H$19*'SJ revenue'!T$7</f>
        <v>0</v>
      </c>
      <c r="U19" s="86" t="n">
        <f aca="false">'SJ by Month'!U19*'SJ revenue'!$H$19*'SJ revenue'!U$7</f>
        <v>0</v>
      </c>
      <c r="V19" s="86" t="n">
        <f aca="false">'SJ by Month'!V19*'SJ revenue'!$H$19*'SJ revenue'!V$7</f>
        <v>0</v>
      </c>
      <c r="W19" s="86" t="n">
        <f aca="false">'SJ by Month'!W19*'SJ revenue'!$H$19*'SJ revenue'!W$7</f>
        <v>0</v>
      </c>
      <c r="X19" s="86" t="n">
        <f aca="false">'SJ by Month'!X19*'SJ revenue'!$H$19*'SJ revenue'!X$7</f>
        <v>0</v>
      </c>
      <c r="Y19" s="86" t="n">
        <f aca="false">'SJ by Month'!Y19*'SJ revenue'!$H$19*'SJ revenue'!Y$7</f>
        <v>0</v>
      </c>
      <c r="Z19" s="86" t="n">
        <f aca="false">'SJ by Month'!Z19*'SJ revenue'!$H$19*'SJ revenue'!Z$7</f>
        <v>0</v>
      </c>
      <c r="AA19" s="86" t="n">
        <f aca="false">'SJ by Month'!AA19*'SJ revenue'!$H$19*'SJ revenue'!AA$7</f>
        <v>0</v>
      </c>
      <c r="AB19" s="86" t="n">
        <f aca="false">'SJ by Month'!AB19*'SJ revenue'!$H$19*'SJ revenue'!AB$7</f>
        <v>0</v>
      </c>
      <c r="AC19" s="86" t="n">
        <f aca="false">'SJ by Month'!AC19*'SJ revenue'!$H$19*'SJ revenue'!AC$7</f>
        <v>0</v>
      </c>
      <c r="AD19" s="86" t="n">
        <f aca="false">'SJ by Month'!AD19*'SJ revenue'!$H$19*'SJ revenue'!AD$7</f>
        <v>0</v>
      </c>
      <c r="AE19" s="86" t="n">
        <f aca="false">'SJ by Month'!AE19*'SJ revenue'!$H$19*'SJ revenue'!AE$7</f>
        <v>0</v>
      </c>
      <c r="AF19" s="86" t="n">
        <f aca="false">'SJ by Month'!AF19*'SJ revenue'!$H$19*'SJ revenue'!AF$7</f>
        <v>0</v>
      </c>
      <c r="AG19" s="86" t="n">
        <f aca="false">'SJ by Month'!AG19*'SJ revenue'!$H$19*'SJ revenue'!AG$7</f>
        <v>0</v>
      </c>
      <c r="AH19" s="86" t="n">
        <f aca="false">'SJ by Month'!AH19*'SJ revenue'!$H$19*'SJ revenue'!AH$7</f>
        <v>0</v>
      </c>
      <c r="AI19" s="86" t="n">
        <f aca="false">'SJ by Month'!AI19*'SJ revenue'!$H$19*'SJ revenue'!AI$7</f>
        <v>0</v>
      </c>
      <c r="AJ19" s="86" t="n">
        <f aca="false">'SJ by Month'!AJ19*'SJ revenue'!$H$19*'SJ revenue'!AJ$7</f>
        <v>0</v>
      </c>
      <c r="AK19" s="86" t="n">
        <f aca="false">'SJ by Month'!AK19*'SJ revenue'!$H$19*'SJ revenue'!AK$7</f>
        <v>0</v>
      </c>
      <c r="AL19" s="86" t="n">
        <f aca="false">'SJ by Month'!AL19*'SJ revenue'!$H$19*'SJ revenue'!AL$7</f>
        <v>0</v>
      </c>
      <c r="AM19" s="86" t="n">
        <f aca="false">'SJ by Month'!AM19*'SJ revenue'!$H$19*'SJ revenue'!AM$7</f>
        <v>0</v>
      </c>
      <c r="AN19" s="86" t="n">
        <f aca="false">'SJ by Month'!AN19*'SJ revenue'!$H$19*'SJ revenue'!AN$7</f>
        <v>0</v>
      </c>
      <c r="AO19" s="86" t="n">
        <f aca="false">'SJ by Month'!AO19*'SJ revenue'!$H$19*'SJ revenue'!AO$7</f>
        <v>0</v>
      </c>
      <c r="AP19" s="86" t="n">
        <f aca="false">'SJ by Month'!AP19*'SJ revenue'!$H$19*'SJ revenue'!AP$7</f>
        <v>0</v>
      </c>
      <c r="AQ19" s="86" t="n">
        <f aca="false">'SJ by Month'!AQ19*'SJ revenue'!$H$19*'SJ revenue'!AQ$7</f>
        <v>0</v>
      </c>
      <c r="AR19" s="86" t="n">
        <f aca="false">'SJ by Month'!AR19*'SJ revenue'!$H$19*'SJ revenue'!AR$7</f>
        <v>0</v>
      </c>
      <c r="AS19" s="86" t="n">
        <f aca="false">'SJ by Month'!AS19*'SJ revenue'!$H$19*'SJ revenue'!AS$7</f>
        <v>0</v>
      </c>
      <c r="AT19" s="86" t="n">
        <f aca="false">'SJ by Month'!AT19*'SJ revenue'!$H$19*'SJ revenue'!AT$7</f>
        <v>0</v>
      </c>
      <c r="AU19" s="86" t="n">
        <f aca="false">'SJ by Month'!AU19*'SJ revenue'!$H$19*'SJ revenue'!AU$7</f>
        <v>0</v>
      </c>
      <c r="AV19" s="86" t="n">
        <f aca="false">'SJ by Month'!AV19*'SJ revenue'!$H$19*'SJ revenue'!AV$7</f>
        <v>0</v>
      </c>
      <c r="AW19" s="86" t="n">
        <f aca="false">'SJ by Month'!AW19*'SJ revenue'!$H$19*'SJ revenue'!AW$7</f>
        <v>0</v>
      </c>
      <c r="AX19" s="86" t="n">
        <f aca="false">'SJ by Month'!AX19*'SJ revenue'!$H$19*'SJ revenue'!AX$7</f>
        <v>0</v>
      </c>
      <c r="AY19" s="86" t="n">
        <f aca="false">'SJ by Month'!AY19*'SJ revenue'!$H$19*'SJ revenue'!AY$7</f>
        <v>0</v>
      </c>
      <c r="AZ19" s="86" t="n">
        <f aca="false">'SJ by Month'!AZ19*'SJ revenue'!$H$19*'SJ revenue'!AZ$7</f>
        <v>0</v>
      </c>
      <c r="BA19" s="86" t="n">
        <f aca="false">'SJ by Month'!BA19*'SJ revenue'!$H$19*'SJ revenue'!BA$7</f>
        <v>0</v>
      </c>
      <c r="BB19" s="86" t="n">
        <f aca="false">'SJ by Month'!BB19*'SJ revenue'!$H$19*'SJ revenue'!BB$7</f>
        <v>0</v>
      </c>
      <c r="BC19" s="86" t="n">
        <f aca="false">'SJ by Month'!BC19*'SJ revenue'!$H$19*'SJ revenue'!BC$7</f>
        <v>0</v>
      </c>
      <c r="BD19" s="86" t="n">
        <f aca="false">'SJ by Month'!BD19*'SJ revenue'!$H$19*'SJ revenue'!BD$7</f>
        <v>0</v>
      </c>
      <c r="BE19" s="86" t="n">
        <f aca="false">'SJ by Month'!BE19*'SJ revenue'!$H$19*'SJ revenue'!BE$7</f>
        <v>0</v>
      </c>
      <c r="BF19" s="86" t="n">
        <f aca="false">'SJ by Month'!BF19*'SJ revenue'!$H$19*'SJ revenue'!BF$7</f>
        <v>0</v>
      </c>
      <c r="BG19" s="86" t="n">
        <f aca="false">'SJ by Month'!BG19*'SJ revenue'!$H$19*'SJ revenue'!BG$7</f>
        <v>0</v>
      </c>
      <c r="BH19" s="86" t="n">
        <f aca="false">'SJ by Month'!BH19*'SJ revenue'!$H$19*'SJ revenue'!BH$7</f>
        <v>0</v>
      </c>
      <c r="BI19" s="86" t="n">
        <f aca="false">'SJ by Month'!BI19*'SJ revenue'!$H$19*'SJ revenue'!BI$7</f>
        <v>0</v>
      </c>
      <c r="BJ19" s="86" t="n">
        <f aca="false">'SJ by Month'!BJ19*'SJ revenue'!$H$19*'SJ revenue'!BJ$7</f>
        <v>0</v>
      </c>
      <c r="BK19" s="86" t="n">
        <f aca="false">'SJ by Month'!BK19*'SJ revenue'!$H$19*'SJ revenue'!BK$7</f>
        <v>0</v>
      </c>
      <c r="BL19" s="86" t="n">
        <f aca="false">'SJ by Month'!BL19*'SJ revenue'!$H$19*'SJ revenue'!BL$7</f>
        <v>0</v>
      </c>
      <c r="BM19" s="86" t="n">
        <f aca="false">'SJ by Month'!BM19*'SJ revenue'!$H$19*'SJ revenue'!BM$7</f>
        <v>0</v>
      </c>
      <c r="BN19" s="86" t="n">
        <f aca="false">'SJ by Month'!BN19*'SJ revenue'!$H$19*'SJ revenue'!BN$7</f>
        <v>0</v>
      </c>
      <c r="BO19" s="86" t="n">
        <f aca="false">'SJ by Month'!BO19*'SJ revenue'!$H$19*'SJ revenue'!BO$7</f>
        <v>0</v>
      </c>
      <c r="BP19" s="86" t="n">
        <f aca="false">'SJ by Month'!BP19*'SJ revenue'!$H$19*'SJ revenue'!BP$7</f>
        <v>0</v>
      </c>
      <c r="BQ19" s="86" t="n">
        <f aca="false">'SJ by Month'!BQ19*'SJ revenue'!$H$19*'SJ revenue'!BQ$7</f>
        <v>0</v>
      </c>
      <c r="BR19" s="86" t="n">
        <f aca="false">'SJ by Month'!BR19*'SJ revenue'!$H$19*'SJ revenue'!BR$7</f>
        <v>0</v>
      </c>
      <c r="BS19" s="86" t="n">
        <f aca="false">'SJ by Month'!BS19*'SJ revenue'!$H$19*'SJ revenue'!BS$7</f>
        <v>0</v>
      </c>
      <c r="BT19" s="86" t="n">
        <f aca="false">'SJ by Month'!BT19*'SJ revenue'!$H$19*'SJ revenue'!BT$7</f>
        <v>0</v>
      </c>
      <c r="BU19" s="86" t="n">
        <f aca="false">'SJ by Month'!BU19*'SJ revenue'!$H$19*'SJ revenue'!BU$7</f>
        <v>0</v>
      </c>
      <c r="BV19" s="86" t="n">
        <f aca="false">'SJ by Month'!BV19*'SJ revenue'!$H$19*'SJ revenue'!BV$7</f>
        <v>0</v>
      </c>
      <c r="BW19" s="80"/>
    </row>
    <row r="20" customFormat="false" ht="12.75" hidden="false" customHeight="false" outlineLevel="0" collapsed="false">
      <c r="A20" s="0" t="n">
        <v>27453</v>
      </c>
      <c r="B20" s="0" t="s">
        <v>54</v>
      </c>
      <c r="C20" s="82" t="n">
        <v>35000</v>
      </c>
      <c r="D20" s="83" t="n">
        <v>37622</v>
      </c>
      <c r="E20" s="83" t="n">
        <v>37986</v>
      </c>
      <c r="F20" s="0" t="s">
        <v>49</v>
      </c>
      <c r="G20" s="92"/>
      <c r="H20" s="122" t="n">
        <v>0</v>
      </c>
      <c r="J20" s="80"/>
      <c r="K20" s="62"/>
      <c r="L20" s="86" t="n">
        <f aca="false">'SJ by Month'!L20*'SJ revenue'!$H$20*'SJ revenue'!L$7</f>
        <v>0</v>
      </c>
      <c r="M20" s="86" t="n">
        <f aca="false">'SJ by Month'!M20*'SJ revenue'!$H$20*'SJ revenue'!M$7</f>
        <v>0</v>
      </c>
      <c r="N20" s="86" t="n">
        <f aca="false">'SJ by Month'!N20*'SJ revenue'!$H$20*'SJ revenue'!N$7</f>
        <v>0</v>
      </c>
      <c r="O20" s="86" t="n">
        <f aca="false">'SJ by Month'!O20*'SJ revenue'!$H$20*'SJ revenue'!O$7</f>
        <v>0</v>
      </c>
      <c r="P20" s="86" t="n">
        <f aca="false">'SJ by Month'!P20*'SJ revenue'!$H$20*'SJ revenue'!P$7</f>
        <v>0</v>
      </c>
      <c r="Q20" s="86" t="n">
        <f aca="false">'SJ by Month'!Q20*'SJ revenue'!$H$20*'SJ revenue'!Q$7</f>
        <v>0</v>
      </c>
      <c r="R20" s="86" t="n">
        <f aca="false">'SJ by Month'!R20*'SJ revenue'!$H$20*'SJ revenue'!R$7</f>
        <v>0</v>
      </c>
      <c r="S20" s="86" t="n">
        <f aca="false">'SJ by Month'!S20*'SJ revenue'!$H$20*'SJ revenue'!S$7</f>
        <v>0</v>
      </c>
      <c r="T20" s="86" t="n">
        <f aca="false">'SJ by Month'!T20*'SJ revenue'!$H$20*'SJ revenue'!T$7</f>
        <v>0</v>
      </c>
      <c r="U20" s="86" t="n">
        <f aca="false">'SJ by Month'!U20*'SJ revenue'!$H$20*'SJ revenue'!U$7</f>
        <v>0</v>
      </c>
      <c r="V20" s="86" t="n">
        <f aca="false">'SJ by Month'!V20*'SJ revenue'!$H$20*'SJ revenue'!V$7</f>
        <v>0</v>
      </c>
      <c r="W20" s="86" t="n">
        <f aca="false">'SJ by Month'!W20*'SJ revenue'!$H$20*'SJ revenue'!W$7</f>
        <v>0</v>
      </c>
      <c r="X20" s="86" t="n">
        <f aca="false">'SJ by Month'!X20*'SJ revenue'!$H$20*'SJ revenue'!X$7</f>
        <v>0</v>
      </c>
      <c r="Y20" s="86" t="n">
        <f aca="false">'SJ by Month'!Y20*'SJ revenue'!$H$20*'SJ revenue'!Y$7</f>
        <v>0</v>
      </c>
      <c r="Z20" s="86" t="n">
        <f aca="false">'SJ by Month'!Z20*'SJ revenue'!$H$20*'SJ revenue'!Z$7</f>
        <v>0</v>
      </c>
      <c r="AA20" s="86" t="n">
        <f aca="false">'SJ by Month'!AA20*'SJ revenue'!$H$20*'SJ revenue'!AA$7</f>
        <v>0</v>
      </c>
      <c r="AB20" s="86" t="n">
        <f aca="false">'SJ by Month'!AB20*'SJ revenue'!$H$20*'SJ revenue'!AB$7</f>
        <v>0</v>
      </c>
      <c r="AC20" s="86" t="n">
        <f aca="false">'SJ by Month'!AC20*'SJ revenue'!$H$20*'SJ revenue'!AC$7</f>
        <v>0</v>
      </c>
      <c r="AD20" s="86" t="n">
        <f aca="false">'SJ by Month'!AD20*'SJ revenue'!$H$20*'SJ revenue'!AD$7</f>
        <v>0</v>
      </c>
      <c r="AE20" s="86" t="n">
        <f aca="false">'SJ by Month'!AE20*'SJ revenue'!$H$20*'SJ revenue'!AE$7</f>
        <v>0</v>
      </c>
      <c r="AF20" s="86" t="n">
        <f aca="false">'SJ by Month'!AF20*'SJ revenue'!$H$20*'SJ revenue'!AF$7</f>
        <v>0</v>
      </c>
      <c r="AG20" s="86" t="n">
        <f aca="false">'SJ by Month'!AG20*'SJ revenue'!$H$20*'SJ revenue'!AG$7</f>
        <v>0</v>
      </c>
      <c r="AH20" s="86" t="n">
        <f aca="false">'SJ by Month'!AH20*'SJ revenue'!$H$20*'SJ revenue'!AH$7</f>
        <v>0</v>
      </c>
      <c r="AI20" s="86" t="n">
        <f aca="false">'SJ by Month'!AI20*'SJ revenue'!$H$20*'SJ revenue'!AI$7</f>
        <v>0</v>
      </c>
      <c r="AJ20" s="86" t="n">
        <f aca="false">'SJ by Month'!AJ20*'SJ revenue'!$H$20*'SJ revenue'!AJ$7</f>
        <v>0</v>
      </c>
      <c r="AK20" s="86" t="n">
        <f aca="false">'SJ by Month'!AK20*'SJ revenue'!$H$20*'SJ revenue'!AK$7</f>
        <v>0</v>
      </c>
      <c r="AL20" s="86" t="n">
        <f aca="false">'SJ by Month'!AL20*'SJ revenue'!$H$20*'SJ revenue'!AL$7</f>
        <v>0</v>
      </c>
      <c r="AM20" s="86" t="n">
        <f aca="false">'SJ by Month'!AM20*'SJ revenue'!$H$20*'SJ revenue'!AM$7</f>
        <v>0</v>
      </c>
      <c r="AN20" s="86" t="n">
        <f aca="false">'SJ by Month'!AN20*'SJ revenue'!$H$20*'SJ revenue'!AN$7</f>
        <v>0</v>
      </c>
      <c r="AO20" s="86" t="n">
        <f aca="false">'SJ by Month'!AO20*'SJ revenue'!$H$20*'SJ revenue'!AO$7</f>
        <v>0</v>
      </c>
      <c r="AP20" s="86" t="n">
        <f aca="false">'SJ by Month'!AP20*'SJ revenue'!$H$20*'SJ revenue'!AP$7</f>
        <v>0</v>
      </c>
      <c r="AQ20" s="86" t="n">
        <f aca="false">'SJ by Month'!AQ20*'SJ revenue'!$H$20*'SJ revenue'!AQ$7</f>
        <v>0</v>
      </c>
      <c r="AR20" s="86" t="n">
        <f aca="false">'SJ by Month'!AR20*'SJ revenue'!$H$20*'SJ revenue'!AR$7</f>
        <v>0</v>
      </c>
      <c r="AS20" s="86" t="n">
        <f aca="false">'SJ by Month'!AS20*'SJ revenue'!$H$20*'SJ revenue'!AS$7</f>
        <v>0</v>
      </c>
      <c r="AT20" s="86" t="n">
        <f aca="false">'SJ by Month'!AT20*'SJ revenue'!$H$20*'SJ revenue'!AT$7</f>
        <v>0</v>
      </c>
      <c r="AU20" s="86" t="n">
        <f aca="false">'SJ by Month'!AU20*'SJ revenue'!$H$20*'SJ revenue'!AU$7</f>
        <v>0</v>
      </c>
      <c r="AV20" s="86" t="n">
        <f aca="false">'SJ by Month'!AV20*'SJ revenue'!$H$20*'SJ revenue'!AV$7</f>
        <v>0</v>
      </c>
      <c r="AW20" s="86" t="n">
        <f aca="false">'SJ by Month'!AW20*'SJ revenue'!$H$20*'SJ revenue'!AW$7</f>
        <v>0</v>
      </c>
      <c r="AX20" s="86" t="n">
        <f aca="false">'SJ by Month'!AX20*'SJ revenue'!$H$20*'SJ revenue'!AX$7</f>
        <v>0</v>
      </c>
      <c r="AY20" s="86" t="n">
        <f aca="false">'SJ by Month'!AY20*'SJ revenue'!$H$20*'SJ revenue'!AY$7</f>
        <v>0</v>
      </c>
      <c r="AZ20" s="86" t="n">
        <f aca="false">'SJ by Month'!AZ20*'SJ revenue'!$H$20*'SJ revenue'!AZ$7</f>
        <v>0</v>
      </c>
      <c r="BA20" s="86" t="n">
        <f aca="false">'SJ by Month'!BA20*'SJ revenue'!$H$20*'SJ revenue'!BA$7</f>
        <v>0</v>
      </c>
      <c r="BB20" s="86" t="n">
        <f aca="false">'SJ by Month'!BB20*'SJ revenue'!$H$20*'SJ revenue'!BB$7</f>
        <v>0</v>
      </c>
      <c r="BC20" s="86" t="n">
        <f aca="false">'SJ by Month'!BC20*'SJ revenue'!$H$20*'SJ revenue'!BC$7</f>
        <v>0</v>
      </c>
      <c r="BD20" s="86" t="n">
        <f aca="false">'SJ by Month'!BD20*'SJ revenue'!$H$20*'SJ revenue'!BD$7</f>
        <v>0</v>
      </c>
      <c r="BE20" s="86" t="n">
        <f aca="false">'SJ by Month'!BE20*'SJ revenue'!$H$20*'SJ revenue'!BE$7</f>
        <v>0</v>
      </c>
      <c r="BF20" s="86" t="n">
        <f aca="false">'SJ by Month'!BF20*'SJ revenue'!$H$20*'SJ revenue'!BF$7</f>
        <v>0</v>
      </c>
      <c r="BG20" s="86" t="n">
        <f aca="false">'SJ by Month'!BG20*'SJ revenue'!$H$20*'SJ revenue'!BG$7</f>
        <v>0</v>
      </c>
      <c r="BH20" s="86" t="n">
        <f aca="false">'SJ by Month'!BH20*'SJ revenue'!$H$20*'SJ revenue'!BH$7</f>
        <v>0</v>
      </c>
      <c r="BI20" s="86" t="n">
        <f aca="false">'SJ by Month'!BI20*'SJ revenue'!$H$20*'SJ revenue'!BI$7</f>
        <v>0</v>
      </c>
      <c r="BJ20" s="86" t="n">
        <f aca="false">'SJ by Month'!BJ20*'SJ revenue'!$H$20*'SJ revenue'!BJ$7</f>
        <v>0</v>
      </c>
      <c r="BK20" s="86" t="n">
        <f aca="false">'SJ by Month'!BK20*'SJ revenue'!$H$20*'SJ revenue'!BK$7</f>
        <v>0</v>
      </c>
      <c r="BL20" s="86" t="n">
        <f aca="false">'SJ by Month'!BL20*'SJ revenue'!$H$20*'SJ revenue'!BL$7</f>
        <v>0</v>
      </c>
      <c r="BM20" s="86" t="n">
        <f aca="false">'SJ by Month'!BM20*'SJ revenue'!$H$20*'SJ revenue'!BM$7</f>
        <v>0</v>
      </c>
      <c r="BN20" s="86" t="n">
        <f aca="false">'SJ by Month'!BN20*'SJ revenue'!$H$20*'SJ revenue'!BN$7</f>
        <v>0</v>
      </c>
      <c r="BO20" s="86" t="n">
        <f aca="false">'SJ by Month'!BO20*'SJ revenue'!$H$20*'SJ revenue'!BO$7</f>
        <v>0</v>
      </c>
      <c r="BP20" s="86" t="n">
        <f aca="false">'SJ by Month'!BP20*'SJ revenue'!$H$20*'SJ revenue'!BP$7</f>
        <v>0</v>
      </c>
      <c r="BQ20" s="86" t="n">
        <f aca="false">'SJ by Month'!BQ20*'SJ revenue'!$H$20*'SJ revenue'!BQ$7</f>
        <v>0</v>
      </c>
      <c r="BR20" s="86" t="n">
        <f aca="false">'SJ by Month'!BR20*'SJ revenue'!$H$20*'SJ revenue'!BR$7</f>
        <v>0</v>
      </c>
      <c r="BS20" s="86" t="n">
        <f aca="false">'SJ by Month'!BS20*'SJ revenue'!$H$20*'SJ revenue'!BS$7</f>
        <v>0</v>
      </c>
      <c r="BT20" s="86" t="n">
        <f aca="false">'SJ by Month'!BT20*'SJ revenue'!$H$20*'SJ revenue'!BT$7</f>
        <v>0</v>
      </c>
      <c r="BU20" s="86" t="n">
        <f aca="false">'SJ by Month'!BU20*'SJ revenue'!$H$20*'SJ revenue'!BU$7</f>
        <v>0</v>
      </c>
      <c r="BV20" s="86" t="n">
        <f aca="false">'SJ by Month'!BV20*'SJ revenue'!$H$20*'SJ revenue'!BV$7</f>
        <v>0</v>
      </c>
      <c r="BW20" s="80"/>
    </row>
    <row r="21" customFormat="false" ht="12.75" hidden="false" customHeight="false" outlineLevel="0" collapsed="false">
      <c r="A21" s="0" t="n">
        <v>24568</v>
      </c>
      <c r="B21" s="0" t="s">
        <v>84</v>
      </c>
      <c r="C21" s="82" t="n">
        <v>32000</v>
      </c>
      <c r="D21" s="83" t="n">
        <v>35400</v>
      </c>
      <c r="E21" s="83" t="n">
        <v>37256</v>
      </c>
      <c r="F21" s="0" t="s">
        <v>47</v>
      </c>
      <c r="G21" s="92" t="s">
        <v>52</v>
      </c>
      <c r="H21" s="122" t="n">
        <v>0.2175</v>
      </c>
      <c r="I21" s="82" t="n">
        <v>32000</v>
      </c>
      <c r="J21" s="86" t="n">
        <v>32000</v>
      </c>
      <c r="K21" s="157"/>
      <c r="L21" s="86" t="n">
        <f aca="false">'SJ by Month'!L21*'SJ revenue'!$H$21*'SJ revenue'!L$7</f>
        <v>215760</v>
      </c>
      <c r="M21" s="86" t="n">
        <f aca="false">'SJ by Month'!M21*'SJ revenue'!$H$21*'SJ revenue'!M$7</f>
        <v>208800</v>
      </c>
      <c r="N21" s="86" t="n">
        <f aca="false">'SJ by Month'!N21*'SJ revenue'!$H$21*'SJ revenue'!N$7</f>
        <v>215760</v>
      </c>
      <c r="O21" s="86" t="n">
        <f aca="false">'SJ by Month'!O21*'SJ revenue'!$H$21*'SJ revenue'!O$7</f>
        <v>0</v>
      </c>
      <c r="P21" s="86" t="n">
        <f aca="false">'SJ by Month'!P21*'SJ revenue'!$H$21*'SJ revenue'!P$7</f>
        <v>0</v>
      </c>
      <c r="Q21" s="86" t="n">
        <f aca="false">'SJ by Month'!Q21*'SJ revenue'!$H$21*'SJ revenue'!Q$7</f>
        <v>0</v>
      </c>
      <c r="R21" s="86" t="n">
        <f aca="false">'SJ by Month'!R21*'SJ revenue'!$H$21*'SJ revenue'!R$7</f>
        <v>0</v>
      </c>
      <c r="S21" s="86" t="n">
        <f aca="false">'SJ by Month'!S21*'SJ revenue'!$H$21*'SJ revenue'!S$7</f>
        <v>0</v>
      </c>
      <c r="T21" s="86" t="n">
        <f aca="false">'SJ by Month'!T21*'SJ revenue'!$H$21*'SJ revenue'!T$7</f>
        <v>0</v>
      </c>
      <c r="U21" s="86" t="n">
        <f aca="false">'SJ by Month'!U21*'SJ revenue'!$H$21*'SJ revenue'!U$7</f>
        <v>0</v>
      </c>
      <c r="V21" s="86" t="n">
        <f aca="false">'SJ by Month'!V21*'SJ revenue'!$H$21*'SJ revenue'!V$7</f>
        <v>0</v>
      </c>
      <c r="W21" s="86" t="n">
        <f aca="false">'SJ by Month'!W21*'SJ revenue'!$H$21*'SJ revenue'!W$7</f>
        <v>0</v>
      </c>
      <c r="X21" s="86" t="n">
        <f aca="false">'SJ by Month'!X21*'SJ revenue'!$H$21*'SJ revenue'!X$7</f>
        <v>0</v>
      </c>
      <c r="Y21" s="86" t="n">
        <f aca="false">'SJ by Month'!Y21*'SJ revenue'!$H$21*'SJ revenue'!Y$7</f>
        <v>0</v>
      </c>
      <c r="Z21" s="86" t="n">
        <f aca="false">'SJ by Month'!Z21*'SJ revenue'!$H$21*'SJ revenue'!Z$7</f>
        <v>0</v>
      </c>
      <c r="AA21" s="86" t="n">
        <f aca="false">'SJ by Month'!AA21*'SJ revenue'!$H$21*'SJ revenue'!AA$7</f>
        <v>0</v>
      </c>
      <c r="AB21" s="86" t="n">
        <f aca="false">'SJ by Month'!AB21*'SJ revenue'!$H$21*'SJ revenue'!AB$7</f>
        <v>0</v>
      </c>
      <c r="AC21" s="86" t="n">
        <f aca="false">'SJ by Month'!AC21*'SJ revenue'!$H$21*'SJ revenue'!AC$7</f>
        <v>0</v>
      </c>
      <c r="AD21" s="86" t="n">
        <f aca="false">'SJ by Month'!AD21*'SJ revenue'!$H$21*'SJ revenue'!AD$7</f>
        <v>0</v>
      </c>
      <c r="AE21" s="86" t="n">
        <f aca="false">'SJ by Month'!AE21*'SJ revenue'!$H$21*'SJ revenue'!AE$7</f>
        <v>0</v>
      </c>
      <c r="AF21" s="86" t="n">
        <f aca="false">'SJ by Month'!AF21*'SJ revenue'!$H$21*'SJ revenue'!AF$7</f>
        <v>0</v>
      </c>
      <c r="AG21" s="86" t="n">
        <f aca="false">'SJ by Month'!AG21*'SJ revenue'!$H$21*'SJ revenue'!AG$7</f>
        <v>0</v>
      </c>
      <c r="AH21" s="86" t="n">
        <f aca="false">'SJ by Month'!AH21*'SJ revenue'!$H$21*'SJ revenue'!AH$7</f>
        <v>0</v>
      </c>
      <c r="AI21" s="86" t="n">
        <f aca="false">'SJ by Month'!AI21*'SJ revenue'!$H$21*'SJ revenue'!AI$7</f>
        <v>0</v>
      </c>
      <c r="AJ21" s="86" t="n">
        <f aca="false">'SJ by Month'!AJ21*'SJ revenue'!$H$21*'SJ revenue'!AJ$7</f>
        <v>0</v>
      </c>
      <c r="AK21" s="86" t="n">
        <f aca="false">'SJ by Month'!AK21*'SJ revenue'!$H$21*'SJ revenue'!AK$7</f>
        <v>0</v>
      </c>
      <c r="AL21" s="86" t="n">
        <f aca="false">'SJ by Month'!AL21*'SJ revenue'!$H$21*'SJ revenue'!AL$7</f>
        <v>0</v>
      </c>
      <c r="AM21" s="86" t="n">
        <f aca="false">'SJ by Month'!AM21*'SJ revenue'!$H$21*'SJ revenue'!AM$7</f>
        <v>0</v>
      </c>
      <c r="AN21" s="86" t="n">
        <f aca="false">'SJ by Month'!AN21*'SJ revenue'!$H$21*'SJ revenue'!AN$7</f>
        <v>0</v>
      </c>
      <c r="AO21" s="86" t="n">
        <f aca="false">'SJ by Month'!AO21*'SJ revenue'!$H$21*'SJ revenue'!AO$7</f>
        <v>0</v>
      </c>
      <c r="AP21" s="86" t="n">
        <f aca="false">'SJ by Month'!AP21*'SJ revenue'!$H$21*'SJ revenue'!AP$7</f>
        <v>0</v>
      </c>
      <c r="AQ21" s="86" t="n">
        <f aca="false">'SJ by Month'!AQ21*'SJ revenue'!$H$21*'SJ revenue'!AQ$7</f>
        <v>0</v>
      </c>
      <c r="AR21" s="86" t="n">
        <f aca="false">'SJ by Month'!AR21*'SJ revenue'!$H$21*'SJ revenue'!AR$7</f>
        <v>0</v>
      </c>
      <c r="AS21" s="86" t="n">
        <f aca="false">'SJ by Month'!AS21*'SJ revenue'!$H$21*'SJ revenue'!AS$7</f>
        <v>0</v>
      </c>
      <c r="AT21" s="86" t="n">
        <f aca="false">'SJ by Month'!AT21*'SJ revenue'!$H$21*'SJ revenue'!AT$7</f>
        <v>0</v>
      </c>
      <c r="AU21" s="86" t="n">
        <f aca="false">'SJ by Month'!AU21*'SJ revenue'!$H$21*'SJ revenue'!AU$7</f>
        <v>0</v>
      </c>
      <c r="AV21" s="86" t="n">
        <f aca="false">'SJ by Month'!AV21*'SJ revenue'!$H$21*'SJ revenue'!AV$7</f>
        <v>0</v>
      </c>
      <c r="AW21" s="86" t="n">
        <f aca="false">'SJ by Month'!AW21*'SJ revenue'!$H$21*'SJ revenue'!AW$7</f>
        <v>0</v>
      </c>
      <c r="AX21" s="86" t="n">
        <f aca="false">'SJ by Month'!AX21*'SJ revenue'!$H$21*'SJ revenue'!AX$7</f>
        <v>0</v>
      </c>
      <c r="AY21" s="86" t="n">
        <f aca="false">'SJ by Month'!AY21*'SJ revenue'!$H$21*'SJ revenue'!AY$7</f>
        <v>0</v>
      </c>
      <c r="AZ21" s="86" t="n">
        <f aca="false">'SJ by Month'!AZ21*'SJ revenue'!$H$21*'SJ revenue'!AZ$7</f>
        <v>0</v>
      </c>
      <c r="BA21" s="86" t="n">
        <f aca="false">'SJ by Month'!BA21*'SJ revenue'!$H$21*'SJ revenue'!BA$7</f>
        <v>0</v>
      </c>
      <c r="BB21" s="86" t="n">
        <f aca="false">'SJ by Month'!BB21*'SJ revenue'!$H$21*'SJ revenue'!BB$7</f>
        <v>0</v>
      </c>
      <c r="BC21" s="86" t="n">
        <f aca="false">'SJ by Month'!BC21*'SJ revenue'!$H$21*'SJ revenue'!BC$7</f>
        <v>0</v>
      </c>
      <c r="BD21" s="86" t="n">
        <f aca="false">'SJ by Month'!BD21*'SJ revenue'!$H$21*'SJ revenue'!BD$7</f>
        <v>0</v>
      </c>
      <c r="BE21" s="86" t="n">
        <f aca="false">'SJ by Month'!BE21*'SJ revenue'!$H$21*'SJ revenue'!BE$7</f>
        <v>0</v>
      </c>
      <c r="BF21" s="86" t="n">
        <f aca="false">'SJ by Month'!BF21*'SJ revenue'!$H$21*'SJ revenue'!BF$7</f>
        <v>0</v>
      </c>
      <c r="BG21" s="86" t="n">
        <f aca="false">'SJ by Month'!BG21*'SJ revenue'!$H$21*'SJ revenue'!BG$7</f>
        <v>0</v>
      </c>
      <c r="BH21" s="86" t="n">
        <f aca="false">'SJ by Month'!BH21*'SJ revenue'!$H$21*'SJ revenue'!BH$7</f>
        <v>0</v>
      </c>
      <c r="BI21" s="86" t="n">
        <f aca="false">'SJ by Month'!BI21*'SJ revenue'!$H$21*'SJ revenue'!BI$7</f>
        <v>0</v>
      </c>
      <c r="BJ21" s="86" t="n">
        <f aca="false">'SJ by Month'!BJ21*'SJ revenue'!$H$21*'SJ revenue'!BJ$7</f>
        <v>0</v>
      </c>
      <c r="BK21" s="86" t="n">
        <f aca="false">'SJ by Month'!BK21*'SJ revenue'!$H$21*'SJ revenue'!BK$7</f>
        <v>0</v>
      </c>
      <c r="BL21" s="86" t="n">
        <f aca="false">'SJ by Month'!BL21*'SJ revenue'!$H$21*'SJ revenue'!BL$7</f>
        <v>0</v>
      </c>
      <c r="BM21" s="86" t="n">
        <f aca="false">'SJ by Month'!BM21*'SJ revenue'!$H$21*'SJ revenue'!BM$7</f>
        <v>0</v>
      </c>
      <c r="BN21" s="86" t="n">
        <f aca="false">'SJ by Month'!BN21*'SJ revenue'!$H$21*'SJ revenue'!BN$7</f>
        <v>0</v>
      </c>
      <c r="BO21" s="86" t="n">
        <f aca="false">'SJ by Month'!BO21*'SJ revenue'!$H$21*'SJ revenue'!BO$7</f>
        <v>0</v>
      </c>
      <c r="BP21" s="86" t="n">
        <f aca="false">'SJ by Month'!BP21*'SJ revenue'!$H$21*'SJ revenue'!BP$7</f>
        <v>0</v>
      </c>
      <c r="BQ21" s="86" t="n">
        <f aca="false">'SJ by Month'!BQ21*'SJ revenue'!$H$21*'SJ revenue'!BQ$7</f>
        <v>0</v>
      </c>
      <c r="BR21" s="86" t="n">
        <f aca="false">'SJ by Month'!BR21*'SJ revenue'!$H$21*'SJ revenue'!BR$7</f>
        <v>0</v>
      </c>
      <c r="BS21" s="86" t="n">
        <f aca="false">'SJ by Month'!BS21*'SJ revenue'!$H$21*'SJ revenue'!BS$7</f>
        <v>0</v>
      </c>
      <c r="BT21" s="86" t="n">
        <f aca="false">'SJ by Month'!BT21*'SJ revenue'!$H$21*'SJ revenue'!BT$7</f>
        <v>0</v>
      </c>
      <c r="BU21" s="86" t="n">
        <f aca="false">'SJ by Month'!BU21*'SJ revenue'!$H$21*'SJ revenue'!BU$7</f>
        <v>0</v>
      </c>
      <c r="BV21" s="86" t="n">
        <f aca="false">'SJ by Month'!BV21*'SJ revenue'!$H$21*'SJ revenue'!BV$7</f>
        <v>0</v>
      </c>
      <c r="BW21" s="80"/>
    </row>
    <row r="22" customFormat="false" ht="12.75" hidden="false" customHeight="false" outlineLevel="0" collapsed="false">
      <c r="A22" s="0" t="n">
        <v>24654</v>
      </c>
      <c r="B22" s="0" t="s">
        <v>85</v>
      </c>
      <c r="C22" s="82" t="n">
        <v>8000</v>
      </c>
      <c r="D22" s="83" t="n">
        <v>35400</v>
      </c>
      <c r="E22" s="83" t="n">
        <v>37256</v>
      </c>
      <c r="F22" s="0" t="s">
        <v>47</v>
      </c>
      <c r="G22" s="92" t="s">
        <v>52</v>
      </c>
      <c r="H22" s="122" t="n">
        <v>0.22</v>
      </c>
      <c r="I22" s="82" t="n">
        <v>8000</v>
      </c>
      <c r="J22" s="86" t="n">
        <v>8000</v>
      </c>
      <c r="K22" s="157"/>
      <c r="L22" s="86" t="n">
        <f aca="false">'SJ by Month'!L22*'SJ revenue'!$H$22*'SJ revenue'!L$7</f>
        <v>54560</v>
      </c>
      <c r="M22" s="86" t="n">
        <f aca="false">'SJ by Month'!M22*'SJ revenue'!$H$22*'SJ revenue'!M$7</f>
        <v>52800</v>
      </c>
      <c r="N22" s="86" t="n">
        <f aca="false">'SJ by Month'!N22*'SJ revenue'!$H$22*'SJ revenue'!N$7</f>
        <v>54560</v>
      </c>
      <c r="O22" s="86" t="n">
        <f aca="false">'SJ by Month'!O22*'SJ revenue'!$H$22*'SJ revenue'!O$7</f>
        <v>0</v>
      </c>
      <c r="P22" s="86" t="n">
        <f aca="false">'SJ by Month'!P22*'SJ revenue'!$H$22*'SJ revenue'!P$7</f>
        <v>0</v>
      </c>
      <c r="Q22" s="86" t="n">
        <f aca="false">'SJ by Month'!Q22*'SJ revenue'!$H$22*'SJ revenue'!Q$7</f>
        <v>0</v>
      </c>
      <c r="R22" s="86" t="n">
        <f aca="false">'SJ by Month'!R22*'SJ revenue'!$H$22*'SJ revenue'!R$7</f>
        <v>0</v>
      </c>
      <c r="S22" s="86" t="n">
        <f aca="false">'SJ by Month'!S22*'SJ revenue'!$H$22*'SJ revenue'!S$7</f>
        <v>0</v>
      </c>
      <c r="T22" s="86" t="n">
        <f aca="false">'SJ by Month'!T22*'SJ revenue'!$H$22*'SJ revenue'!T$7</f>
        <v>0</v>
      </c>
      <c r="U22" s="86" t="n">
        <f aca="false">'SJ by Month'!U22*'SJ revenue'!$H$22*'SJ revenue'!U$7</f>
        <v>0</v>
      </c>
      <c r="V22" s="86" t="n">
        <f aca="false">'SJ by Month'!V22*'SJ revenue'!$H$22*'SJ revenue'!V$7</f>
        <v>0</v>
      </c>
      <c r="W22" s="86" t="n">
        <f aca="false">'SJ by Month'!W22*'SJ revenue'!$H$22*'SJ revenue'!W$7</f>
        <v>0</v>
      </c>
      <c r="X22" s="86" t="n">
        <f aca="false">'SJ by Month'!X22*'SJ revenue'!$H$22*'SJ revenue'!X$7</f>
        <v>0</v>
      </c>
      <c r="Y22" s="86" t="n">
        <f aca="false">'SJ by Month'!Y22*'SJ revenue'!$H$22*'SJ revenue'!Y$7</f>
        <v>0</v>
      </c>
      <c r="Z22" s="86" t="n">
        <f aca="false">'SJ by Month'!Z22*'SJ revenue'!$H$22*'SJ revenue'!Z$7</f>
        <v>0</v>
      </c>
      <c r="AA22" s="86" t="n">
        <f aca="false">'SJ by Month'!AA22*'SJ revenue'!$H$22*'SJ revenue'!AA$7</f>
        <v>0</v>
      </c>
      <c r="AB22" s="86" t="n">
        <f aca="false">'SJ by Month'!AB22*'SJ revenue'!$H$22*'SJ revenue'!AB$7</f>
        <v>0</v>
      </c>
      <c r="AC22" s="86" t="n">
        <f aca="false">'SJ by Month'!AC22*'SJ revenue'!$H$22*'SJ revenue'!AC$7</f>
        <v>0</v>
      </c>
      <c r="AD22" s="86" t="n">
        <f aca="false">'SJ by Month'!AD22*'SJ revenue'!$H$22*'SJ revenue'!AD$7</f>
        <v>0</v>
      </c>
      <c r="AE22" s="86" t="n">
        <f aca="false">'SJ by Month'!AE22*'SJ revenue'!$H$22*'SJ revenue'!AE$7</f>
        <v>0</v>
      </c>
      <c r="AF22" s="86" t="n">
        <f aca="false">'SJ by Month'!AF22*'SJ revenue'!$H$22*'SJ revenue'!AF$7</f>
        <v>0</v>
      </c>
      <c r="AG22" s="86" t="n">
        <f aca="false">'SJ by Month'!AG22*'SJ revenue'!$H$22*'SJ revenue'!AG$7</f>
        <v>0</v>
      </c>
      <c r="AH22" s="86" t="n">
        <f aca="false">'SJ by Month'!AH22*'SJ revenue'!$H$22*'SJ revenue'!AH$7</f>
        <v>0</v>
      </c>
      <c r="AI22" s="86" t="n">
        <f aca="false">'SJ by Month'!AI22*'SJ revenue'!$H$22*'SJ revenue'!AI$7</f>
        <v>0</v>
      </c>
      <c r="AJ22" s="86" t="n">
        <f aca="false">'SJ by Month'!AJ22*'SJ revenue'!$H$22*'SJ revenue'!AJ$7</f>
        <v>0</v>
      </c>
      <c r="AK22" s="86" t="n">
        <f aca="false">'SJ by Month'!AK22*'SJ revenue'!$H$22*'SJ revenue'!AK$7</f>
        <v>0</v>
      </c>
      <c r="AL22" s="86" t="n">
        <f aca="false">'SJ by Month'!AL22*'SJ revenue'!$H$22*'SJ revenue'!AL$7</f>
        <v>0</v>
      </c>
      <c r="AM22" s="86" t="n">
        <f aca="false">'SJ by Month'!AM22*'SJ revenue'!$H$22*'SJ revenue'!AM$7</f>
        <v>0</v>
      </c>
      <c r="AN22" s="86" t="n">
        <f aca="false">'SJ by Month'!AN22*'SJ revenue'!$H$22*'SJ revenue'!AN$7</f>
        <v>0</v>
      </c>
      <c r="AO22" s="86" t="n">
        <f aca="false">'SJ by Month'!AO22*'SJ revenue'!$H$22*'SJ revenue'!AO$7</f>
        <v>0</v>
      </c>
      <c r="AP22" s="86" t="n">
        <f aca="false">'SJ by Month'!AP22*'SJ revenue'!$H$22*'SJ revenue'!AP$7</f>
        <v>0</v>
      </c>
      <c r="AQ22" s="86" t="n">
        <f aca="false">'SJ by Month'!AQ22*'SJ revenue'!$H$22*'SJ revenue'!AQ$7</f>
        <v>0</v>
      </c>
      <c r="AR22" s="86" t="n">
        <f aca="false">'SJ by Month'!AR22*'SJ revenue'!$H$22*'SJ revenue'!AR$7</f>
        <v>0</v>
      </c>
      <c r="AS22" s="86" t="n">
        <f aca="false">'SJ by Month'!AS22*'SJ revenue'!$H$22*'SJ revenue'!AS$7</f>
        <v>0</v>
      </c>
      <c r="AT22" s="86" t="n">
        <f aca="false">'SJ by Month'!AT22*'SJ revenue'!$H$22*'SJ revenue'!AT$7</f>
        <v>0</v>
      </c>
      <c r="AU22" s="86" t="n">
        <f aca="false">'SJ by Month'!AU22*'SJ revenue'!$H$22*'SJ revenue'!AU$7</f>
        <v>0</v>
      </c>
      <c r="AV22" s="86" t="n">
        <f aca="false">'SJ by Month'!AV22*'SJ revenue'!$H$22*'SJ revenue'!AV$7</f>
        <v>0</v>
      </c>
      <c r="AW22" s="86" t="n">
        <f aca="false">'SJ by Month'!AW22*'SJ revenue'!$H$22*'SJ revenue'!AW$7</f>
        <v>0</v>
      </c>
      <c r="AX22" s="86" t="n">
        <f aca="false">'SJ by Month'!AX22*'SJ revenue'!$H$22*'SJ revenue'!AX$7</f>
        <v>0</v>
      </c>
      <c r="AY22" s="86" t="n">
        <f aca="false">'SJ by Month'!AY22*'SJ revenue'!$H$22*'SJ revenue'!AY$7</f>
        <v>0</v>
      </c>
      <c r="AZ22" s="86" t="n">
        <f aca="false">'SJ by Month'!AZ22*'SJ revenue'!$H$22*'SJ revenue'!AZ$7</f>
        <v>0</v>
      </c>
      <c r="BA22" s="86" t="n">
        <f aca="false">'SJ by Month'!BA22*'SJ revenue'!$H$22*'SJ revenue'!BA$7</f>
        <v>0</v>
      </c>
      <c r="BB22" s="86" t="n">
        <f aca="false">'SJ by Month'!BB22*'SJ revenue'!$H$22*'SJ revenue'!BB$7</f>
        <v>0</v>
      </c>
      <c r="BC22" s="86" t="n">
        <f aca="false">'SJ by Month'!BC22*'SJ revenue'!$H$22*'SJ revenue'!BC$7</f>
        <v>0</v>
      </c>
      <c r="BD22" s="86" t="n">
        <f aca="false">'SJ by Month'!BD22*'SJ revenue'!$H$22*'SJ revenue'!BD$7</f>
        <v>0</v>
      </c>
      <c r="BE22" s="86" t="n">
        <f aca="false">'SJ by Month'!BE22*'SJ revenue'!$H$22*'SJ revenue'!BE$7</f>
        <v>0</v>
      </c>
      <c r="BF22" s="86" t="n">
        <f aca="false">'SJ by Month'!BF22*'SJ revenue'!$H$22*'SJ revenue'!BF$7</f>
        <v>0</v>
      </c>
      <c r="BG22" s="86" t="n">
        <f aca="false">'SJ by Month'!BG22*'SJ revenue'!$H$22*'SJ revenue'!BG$7</f>
        <v>0</v>
      </c>
      <c r="BH22" s="86" t="n">
        <f aca="false">'SJ by Month'!BH22*'SJ revenue'!$H$22*'SJ revenue'!BH$7</f>
        <v>0</v>
      </c>
      <c r="BI22" s="86" t="n">
        <f aca="false">'SJ by Month'!BI22*'SJ revenue'!$H$22*'SJ revenue'!BI$7</f>
        <v>0</v>
      </c>
      <c r="BJ22" s="86" t="n">
        <f aca="false">'SJ by Month'!BJ22*'SJ revenue'!$H$22*'SJ revenue'!BJ$7</f>
        <v>0</v>
      </c>
      <c r="BK22" s="86" t="n">
        <f aca="false">'SJ by Month'!BK22*'SJ revenue'!$H$22*'SJ revenue'!BK$7</f>
        <v>0</v>
      </c>
      <c r="BL22" s="86" t="n">
        <f aca="false">'SJ by Month'!BL22*'SJ revenue'!$H$22*'SJ revenue'!BL$7</f>
        <v>0</v>
      </c>
      <c r="BM22" s="86" t="n">
        <f aca="false">'SJ by Month'!BM22*'SJ revenue'!$H$22*'SJ revenue'!BM$7</f>
        <v>0</v>
      </c>
      <c r="BN22" s="86" t="n">
        <f aca="false">'SJ by Month'!BN22*'SJ revenue'!$H$22*'SJ revenue'!BN$7</f>
        <v>0</v>
      </c>
      <c r="BO22" s="86" t="n">
        <f aca="false">'SJ by Month'!BO22*'SJ revenue'!$H$22*'SJ revenue'!BO$7</f>
        <v>0</v>
      </c>
      <c r="BP22" s="86" t="n">
        <f aca="false">'SJ by Month'!BP22*'SJ revenue'!$H$22*'SJ revenue'!BP$7</f>
        <v>0</v>
      </c>
      <c r="BQ22" s="86" t="n">
        <f aca="false">'SJ by Month'!BQ22*'SJ revenue'!$H$22*'SJ revenue'!BQ$7</f>
        <v>0</v>
      </c>
      <c r="BR22" s="86" t="n">
        <f aca="false">'SJ by Month'!BR22*'SJ revenue'!$H$22*'SJ revenue'!BR$7</f>
        <v>0</v>
      </c>
      <c r="BS22" s="86" t="n">
        <f aca="false">'SJ by Month'!BS22*'SJ revenue'!$H$22*'SJ revenue'!BS$7</f>
        <v>0</v>
      </c>
      <c r="BT22" s="86" t="n">
        <f aca="false">'SJ by Month'!BT22*'SJ revenue'!$H$22*'SJ revenue'!BT$7</f>
        <v>0</v>
      </c>
      <c r="BU22" s="86" t="n">
        <f aca="false">'SJ by Month'!BU22*'SJ revenue'!$H$22*'SJ revenue'!BU$7</f>
        <v>0</v>
      </c>
      <c r="BV22" s="86" t="n">
        <f aca="false">'SJ by Month'!BV22*'SJ revenue'!$H$22*'SJ revenue'!BV$7</f>
        <v>0</v>
      </c>
      <c r="BW22" s="80"/>
    </row>
    <row r="23" customFormat="false" ht="12.75" hidden="false" customHeight="false" outlineLevel="0" collapsed="false">
      <c r="A23" s="0" t="n">
        <v>26125</v>
      </c>
      <c r="B23" s="0" t="s">
        <v>55</v>
      </c>
      <c r="C23" s="82" t="n">
        <v>8600</v>
      </c>
      <c r="D23" s="83" t="n">
        <v>35947</v>
      </c>
      <c r="E23" s="83" t="n">
        <v>37772</v>
      </c>
      <c r="F23" s="0" t="s">
        <v>47</v>
      </c>
      <c r="G23" s="84" t="n">
        <v>37407</v>
      </c>
      <c r="H23" s="122" t="n">
        <v>0</v>
      </c>
      <c r="I23" s="82" t="n">
        <v>8600</v>
      </c>
      <c r="J23" s="86" t="n">
        <v>8600</v>
      </c>
      <c r="K23" s="62"/>
      <c r="L23" s="86" t="n">
        <f aca="false">'SJ by Month'!L23*'SJ revenue'!$H$23*'SJ revenue'!L$7</f>
        <v>0</v>
      </c>
      <c r="M23" s="86" t="n">
        <f aca="false">'SJ by Month'!M23*'SJ revenue'!$H$23*'SJ revenue'!M$7</f>
        <v>0</v>
      </c>
      <c r="N23" s="86" t="n">
        <f aca="false">'SJ by Month'!N23*'SJ revenue'!$H$23*'SJ revenue'!N$7</f>
        <v>0</v>
      </c>
      <c r="O23" s="86" t="n">
        <f aca="false">'SJ by Month'!O23*'SJ revenue'!$H$23*'SJ revenue'!O$7</f>
        <v>0</v>
      </c>
      <c r="P23" s="86" t="n">
        <f aca="false">'SJ by Month'!P23*'SJ revenue'!$H$23*'SJ revenue'!P$7</f>
        <v>0</v>
      </c>
      <c r="Q23" s="86" t="n">
        <f aca="false">'SJ by Month'!Q23*'SJ revenue'!$H$23*'SJ revenue'!Q$7</f>
        <v>0</v>
      </c>
      <c r="R23" s="86" t="n">
        <f aca="false">'SJ by Month'!R23*'SJ revenue'!$H$23*'SJ revenue'!R$7</f>
        <v>0</v>
      </c>
      <c r="S23" s="86" t="n">
        <f aca="false">'SJ by Month'!S23*'SJ revenue'!$H$23*'SJ revenue'!S$7</f>
        <v>0</v>
      </c>
      <c r="T23" s="86" t="n">
        <f aca="false">'SJ by Month'!T23*'SJ revenue'!$H$23*'SJ revenue'!T$7</f>
        <v>0</v>
      </c>
      <c r="U23" s="86" t="n">
        <f aca="false">'SJ by Month'!U23*'SJ revenue'!$H$23*'SJ revenue'!U$7</f>
        <v>0</v>
      </c>
      <c r="V23" s="86" t="n">
        <f aca="false">'SJ by Month'!V23*'SJ revenue'!$H$23*'SJ revenue'!V$7</f>
        <v>0</v>
      </c>
      <c r="W23" s="86" t="n">
        <f aca="false">'SJ by Month'!W23*'SJ revenue'!$H$23*'SJ revenue'!W$7</f>
        <v>0</v>
      </c>
      <c r="X23" s="86" t="n">
        <f aca="false">'SJ by Month'!X23*'SJ revenue'!$H$23*'SJ revenue'!X$7</f>
        <v>0</v>
      </c>
      <c r="Y23" s="86" t="n">
        <f aca="false">'SJ by Month'!Y23*'SJ revenue'!$H$23*'SJ revenue'!Y$7</f>
        <v>0</v>
      </c>
      <c r="Z23" s="86" t="n">
        <f aca="false">'SJ by Month'!Z23*'SJ revenue'!$H$23*'SJ revenue'!Z$7</f>
        <v>0</v>
      </c>
      <c r="AA23" s="86" t="n">
        <f aca="false">'SJ by Month'!AA23*'SJ revenue'!$H$23*'SJ revenue'!AA$7</f>
        <v>0</v>
      </c>
      <c r="AB23" s="86" t="n">
        <f aca="false">'SJ by Month'!AB23*'SJ revenue'!$H$23*'SJ revenue'!AB$7</f>
        <v>0</v>
      </c>
      <c r="AC23" s="86" t="n">
        <f aca="false">'SJ by Month'!AC23*'SJ revenue'!$H$23*'SJ revenue'!AC$7</f>
        <v>0</v>
      </c>
      <c r="AD23" s="86" t="n">
        <f aca="false">'SJ by Month'!AD23*'SJ revenue'!$H$23*'SJ revenue'!AD$7</f>
        <v>0</v>
      </c>
      <c r="AE23" s="86" t="n">
        <f aca="false">'SJ by Month'!AE23*'SJ revenue'!$H$23*'SJ revenue'!AE$7</f>
        <v>0</v>
      </c>
      <c r="AF23" s="86" t="n">
        <f aca="false">'SJ by Month'!AF23*'SJ revenue'!$H$23*'SJ revenue'!AF$7</f>
        <v>0</v>
      </c>
      <c r="AG23" s="86" t="n">
        <f aca="false">'SJ by Month'!AG23*'SJ revenue'!$H$23*'SJ revenue'!AG$7</f>
        <v>0</v>
      </c>
      <c r="AH23" s="86" t="n">
        <f aca="false">'SJ by Month'!AH23*'SJ revenue'!$H$23*'SJ revenue'!AH$7</f>
        <v>0</v>
      </c>
      <c r="AI23" s="86" t="n">
        <f aca="false">'SJ by Month'!AI23*'SJ revenue'!$H$23*'SJ revenue'!AI$7</f>
        <v>0</v>
      </c>
      <c r="AJ23" s="86" t="n">
        <f aca="false">'SJ by Month'!AJ23*'SJ revenue'!$H$23*'SJ revenue'!AJ$7</f>
        <v>0</v>
      </c>
      <c r="AK23" s="86" t="n">
        <f aca="false">'SJ by Month'!AK23*'SJ revenue'!$H$23*'SJ revenue'!AK$7</f>
        <v>0</v>
      </c>
      <c r="AL23" s="86" t="n">
        <f aca="false">'SJ by Month'!AL23*'SJ revenue'!$H$23*'SJ revenue'!AL$7</f>
        <v>0</v>
      </c>
      <c r="AM23" s="86" t="n">
        <f aca="false">'SJ by Month'!AM23*'SJ revenue'!$H$23*'SJ revenue'!AM$7</f>
        <v>0</v>
      </c>
      <c r="AN23" s="86" t="n">
        <f aca="false">'SJ by Month'!AN23*'SJ revenue'!$H$23*'SJ revenue'!AN$7</f>
        <v>0</v>
      </c>
      <c r="AO23" s="86" t="n">
        <f aca="false">'SJ by Month'!AO23*'SJ revenue'!$H$23*'SJ revenue'!AO$7</f>
        <v>0</v>
      </c>
      <c r="AP23" s="86" t="n">
        <f aca="false">'SJ by Month'!AP23*'SJ revenue'!$H$23*'SJ revenue'!AP$7</f>
        <v>0</v>
      </c>
      <c r="AQ23" s="86" t="n">
        <f aca="false">'SJ by Month'!AQ23*'SJ revenue'!$H$23*'SJ revenue'!AQ$7</f>
        <v>0</v>
      </c>
      <c r="AR23" s="86" t="n">
        <f aca="false">'SJ by Month'!AR23*'SJ revenue'!$H$23*'SJ revenue'!AR$7</f>
        <v>0</v>
      </c>
      <c r="AS23" s="86" t="n">
        <f aca="false">'SJ by Month'!AS23*'SJ revenue'!$H$23*'SJ revenue'!AS$7</f>
        <v>0</v>
      </c>
      <c r="AT23" s="86" t="n">
        <f aca="false">'SJ by Month'!AT23*'SJ revenue'!$H$23*'SJ revenue'!AT$7</f>
        <v>0</v>
      </c>
      <c r="AU23" s="86" t="n">
        <f aca="false">'SJ by Month'!AU23*'SJ revenue'!$H$23*'SJ revenue'!AU$7</f>
        <v>0</v>
      </c>
      <c r="AV23" s="86" t="n">
        <f aca="false">'SJ by Month'!AV23*'SJ revenue'!$H$23*'SJ revenue'!AV$7</f>
        <v>0</v>
      </c>
      <c r="AW23" s="86" t="n">
        <f aca="false">'SJ by Month'!AW23*'SJ revenue'!$H$23*'SJ revenue'!AW$7</f>
        <v>0</v>
      </c>
      <c r="AX23" s="86" t="n">
        <f aca="false">'SJ by Month'!AX23*'SJ revenue'!$H$23*'SJ revenue'!AX$7</f>
        <v>0</v>
      </c>
      <c r="AY23" s="86" t="n">
        <f aca="false">'SJ by Month'!AY23*'SJ revenue'!$H$23*'SJ revenue'!AY$7</f>
        <v>0</v>
      </c>
      <c r="AZ23" s="86" t="n">
        <f aca="false">'SJ by Month'!AZ23*'SJ revenue'!$H$23*'SJ revenue'!AZ$7</f>
        <v>0</v>
      </c>
      <c r="BA23" s="86" t="n">
        <f aca="false">'SJ by Month'!BA23*'SJ revenue'!$H$23*'SJ revenue'!BA$7</f>
        <v>0</v>
      </c>
      <c r="BB23" s="86" t="n">
        <f aca="false">'SJ by Month'!BB23*'SJ revenue'!$H$23*'SJ revenue'!BB$7</f>
        <v>0</v>
      </c>
      <c r="BC23" s="86" t="n">
        <f aca="false">'SJ by Month'!BC23*'SJ revenue'!$H$23*'SJ revenue'!BC$7</f>
        <v>0</v>
      </c>
      <c r="BD23" s="86" t="n">
        <f aca="false">'SJ by Month'!BD23*'SJ revenue'!$H$23*'SJ revenue'!BD$7</f>
        <v>0</v>
      </c>
      <c r="BE23" s="86" t="n">
        <f aca="false">'SJ by Month'!BE23*'SJ revenue'!$H$23*'SJ revenue'!BE$7</f>
        <v>0</v>
      </c>
      <c r="BF23" s="86" t="n">
        <f aca="false">'SJ by Month'!BF23*'SJ revenue'!$H$23*'SJ revenue'!BF$7</f>
        <v>0</v>
      </c>
      <c r="BG23" s="86" t="n">
        <f aca="false">'SJ by Month'!BG23*'SJ revenue'!$H$23*'SJ revenue'!BG$7</f>
        <v>0</v>
      </c>
      <c r="BH23" s="86" t="n">
        <f aca="false">'SJ by Month'!BH23*'SJ revenue'!$H$23*'SJ revenue'!BH$7</f>
        <v>0</v>
      </c>
      <c r="BI23" s="86" t="n">
        <f aca="false">'SJ by Month'!BI23*'SJ revenue'!$H$23*'SJ revenue'!BI$7</f>
        <v>0</v>
      </c>
      <c r="BJ23" s="86" t="n">
        <f aca="false">'SJ by Month'!BJ23*'SJ revenue'!$H$23*'SJ revenue'!BJ$7</f>
        <v>0</v>
      </c>
      <c r="BK23" s="86" t="n">
        <f aca="false">'SJ by Month'!BK23*'SJ revenue'!$H$23*'SJ revenue'!BK$7</f>
        <v>0</v>
      </c>
      <c r="BL23" s="86" t="n">
        <f aca="false">'SJ by Month'!BL23*'SJ revenue'!$H$23*'SJ revenue'!BL$7</f>
        <v>0</v>
      </c>
      <c r="BM23" s="86" t="n">
        <f aca="false">'SJ by Month'!BM23*'SJ revenue'!$H$23*'SJ revenue'!BM$7</f>
        <v>0</v>
      </c>
      <c r="BN23" s="86" t="n">
        <f aca="false">'SJ by Month'!BN23*'SJ revenue'!$H$23*'SJ revenue'!BN$7</f>
        <v>0</v>
      </c>
      <c r="BO23" s="86" t="n">
        <f aca="false">'SJ by Month'!BO23*'SJ revenue'!$H$23*'SJ revenue'!BO$7</f>
        <v>0</v>
      </c>
      <c r="BP23" s="86" t="n">
        <f aca="false">'SJ by Month'!BP23*'SJ revenue'!$H$23*'SJ revenue'!BP$7</f>
        <v>0</v>
      </c>
      <c r="BQ23" s="86" t="n">
        <f aca="false">'SJ by Month'!BQ23*'SJ revenue'!$H$23*'SJ revenue'!BQ$7</f>
        <v>0</v>
      </c>
      <c r="BR23" s="86" t="n">
        <f aca="false">'SJ by Month'!BR23*'SJ revenue'!$H$23*'SJ revenue'!BR$7</f>
        <v>0</v>
      </c>
      <c r="BS23" s="86" t="n">
        <f aca="false">'SJ by Month'!BS23*'SJ revenue'!$H$23*'SJ revenue'!BS$7</f>
        <v>0</v>
      </c>
      <c r="BT23" s="86" t="n">
        <f aca="false">'SJ by Month'!BT23*'SJ revenue'!$H$23*'SJ revenue'!BT$7</f>
        <v>0</v>
      </c>
      <c r="BU23" s="86" t="n">
        <f aca="false">'SJ by Month'!BU23*'SJ revenue'!$H$23*'SJ revenue'!BU$7</f>
        <v>0</v>
      </c>
      <c r="BV23" s="86" t="n">
        <f aca="false">'SJ by Month'!BV23*'SJ revenue'!$H$23*'SJ revenue'!BV$7</f>
        <v>0</v>
      </c>
      <c r="BW23" s="80"/>
    </row>
    <row r="24" customFormat="false" ht="12.75" hidden="false" customHeight="false" outlineLevel="0" collapsed="false">
      <c r="A24" s="0" t="n">
        <v>26677</v>
      </c>
      <c r="B24" s="0" t="s">
        <v>56</v>
      </c>
      <c r="C24" s="82" t="n">
        <v>25000</v>
      </c>
      <c r="D24" s="83" t="n">
        <v>36251</v>
      </c>
      <c r="E24" s="83" t="n">
        <v>39172</v>
      </c>
      <c r="F24" s="0" t="s">
        <v>47</v>
      </c>
      <c r="G24" s="84" t="n">
        <v>38807</v>
      </c>
      <c r="H24" s="122" t="n">
        <v>0.1063</v>
      </c>
      <c r="I24" s="82" t="n">
        <v>25000</v>
      </c>
      <c r="J24" s="86" t="n">
        <v>25000</v>
      </c>
      <c r="K24" s="157"/>
      <c r="L24" s="86" t="n">
        <f aca="false">'SJ by Month'!L24*'SJ revenue'!$H$24*'SJ revenue'!L$7</f>
        <v>82382.5</v>
      </c>
      <c r="M24" s="86" t="n">
        <f aca="false">'SJ by Month'!M24*'SJ revenue'!$H$24*'SJ revenue'!M$7</f>
        <v>79725</v>
      </c>
      <c r="N24" s="86" t="n">
        <f aca="false">'SJ by Month'!N24*'SJ revenue'!$H$24*'SJ revenue'!N$7</f>
        <v>82382.5</v>
      </c>
      <c r="O24" s="86" t="n">
        <f aca="false">'SJ by Month'!O24*'SJ revenue'!$H$24*'SJ revenue'!O$7</f>
        <v>82382.5</v>
      </c>
      <c r="P24" s="86" t="n">
        <f aca="false">'SJ by Month'!P24*'SJ revenue'!$H$24*'SJ revenue'!P$7</f>
        <v>74410</v>
      </c>
      <c r="Q24" s="86" t="n">
        <f aca="false">'SJ by Month'!Q24*'SJ revenue'!$H$24*'SJ revenue'!Q$7</f>
        <v>82382.5</v>
      </c>
      <c r="R24" s="86" t="n">
        <f aca="false">'SJ by Month'!R24*'SJ revenue'!$H$24*'SJ revenue'!R$7</f>
        <v>79725</v>
      </c>
      <c r="S24" s="86" t="n">
        <f aca="false">'SJ by Month'!S24*'SJ revenue'!$H$24*'SJ revenue'!S$7</f>
        <v>82382.5</v>
      </c>
      <c r="T24" s="86" t="n">
        <f aca="false">'SJ by Month'!T24*'SJ revenue'!$H$24*'SJ revenue'!T$7</f>
        <v>79725</v>
      </c>
      <c r="U24" s="86" t="n">
        <f aca="false">'SJ by Month'!U24*'SJ revenue'!$H$24*'SJ revenue'!U$7</f>
        <v>82382.5</v>
      </c>
      <c r="V24" s="86" t="n">
        <f aca="false">'SJ by Month'!V24*'SJ revenue'!$H$24*'SJ revenue'!V$7</f>
        <v>82382.5</v>
      </c>
      <c r="W24" s="86" t="n">
        <f aca="false">'SJ by Month'!W24*'SJ revenue'!$H$24*'SJ revenue'!W$7</f>
        <v>79725</v>
      </c>
      <c r="X24" s="86" t="n">
        <f aca="false">'SJ by Month'!X24*'SJ revenue'!$H$24*'SJ revenue'!X$7</f>
        <v>82382.5</v>
      </c>
      <c r="Y24" s="86" t="n">
        <f aca="false">'SJ by Month'!Y24*'SJ revenue'!$H$24*'SJ revenue'!Y$7</f>
        <v>79725</v>
      </c>
      <c r="Z24" s="86" t="n">
        <f aca="false">'SJ by Month'!Z24*'SJ revenue'!$H$24*'SJ revenue'!Z$7</f>
        <v>82382.5</v>
      </c>
      <c r="AA24" s="86" t="n">
        <f aca="false">'SJ by Month'!AA24*'SJ revenue'!$H$24*'SJ revenue'!AA$7</f>
        <v>82382.5</v>
      </c>
      <c r="AB24" s="86" t="n">
        <f aca="false">'SJ by Month'!AB24*'SJ revenue'!$H$24*'SJ revenue'!AB$7</f>
        <v>74410</v>
      </c>
      <c r="AC24" s="86" t="n">
        <f aca="false">'SJ by Month'!AC24*'SJ revenue'!$H$24*'SJ revenue'!AC$7</f>
        <v>82382.5</v>
      </c>
      <c r="AD24" s="86" t="n">
        <f aca="false">'SJ by Month'!AD24*'SJ revenue'!$H$24*'SJ revenue'!AD$7</f>
        <v>79725</v>
      </c>
      <c r="AE24" s="86" t="n">
        <f aca="false">'SJ by Month'!AE24*'SJ revenue'!$H$24*'SJ revenue'!AE$7</f>
        <v>82382.5</v>
      </c>
      <c r="AF24" s="86" t="n">
        <f aca="false">'SJ by Month'!AF24*'SJ revenue'!$H$24*'SJ revenue'!AF$7</f>
        <v>79725</v>
      </c>
      <c r="AG24" s="86" t="n">
        <f aca="false">'SJ by Month'!AG24*'SJ revenue'!$H$24*'SJ revenue'!AG$7</f>
        <v>82382.5</v>
      </c>
      <c r="AH24" s="86" t="n">
        <f aca="false">'SJ by Month'!AH24*'SJ revenue'!$H$24*'SJ revenue'!AH$7</f>
        <v>82382.5</v>
      </c>
      <c r="AI24" s="86" t="n">
        <f aca="false">'SJ by Month'!AI24*'SJ revenue'!$H$24*'SJ revenue'!AI$7</f>
        <v>79725</v>
      </c>
      <c r="AJ24" s="86" t="n">
        <f aca="false">'SJ by Month'!AJ24*'SJ revenue'!$H$24*'SJ revenue'!AJ$7</f>
        <v>82382.5</v>
      </c>
      <c r="AK24" s="86" t="n">
        <f aca="false">'SJ by Month'!AK24*'SJ revenue'!$H$24*'SJ revenue'!AK$7</f>
        <v>79725</v>
      </c>
      <c r="AL24" s="86" t="n">
        <f aca="false">'SJ by Month'!AL24*'SJ revenue'!$H$24*'SJ revenue'!AL$7</f>
        <v>82382.5</v>
      </c>
      <c r="AM24" s="86" t="n">
        <f aca="false">'SJ by Month'!AM24*'SJ revenue'!$H$24*'SJ revenue'!AM$7</f>
        <v>82382.5</v>
      </c>
      <c r="AN24" s="86" t="n">
        <f aca="false">'SJ by Month'!AN24*'SJ revenue'!$H$24*'SJ revenue'!AN$7</f>
        <v>77067.5</v>
      </c>
      <c r="AO24" s="86" t="n">
        <f aca="false">'SJ by Month'!AO24*'SJ revenue'!$H$24*'SJ revenue'!AO$7</f>
        <v>82382.5</v>
      </c>
      <c r="AP24" s="86" t="n">
        <f aca="false">'SJ by Month'!AP24*'SJ revenue'!$H$24*'SJ revenue'!AP$7</f>
        <v>79725</v>
      </c>
      <c r="AQ24" s="86" t="n">
        <f aca="false">'SJ by Month'!AQ24*'SJ revenue'!$H$24*'SJ revenue'!AQ$7</f>
        <v>82382.5</v>
      </c>
      <c r="AR24" s="86" t="n">
        <f aca="false">'SJ by Month'!AR24*'SJ revenue'!$H$24*'SJ revenue'!AR$7</f>
        <v>79725</v>
      </c>
      <c r="AS24" s="86" t="n">
        <f aca="false">'SJ by Month'!AS24*'SJ revenue'!$H$24*'SJ revenue'!AS$7</f>
        <v>82382.5</v>
      </c>
      <c r="AT24" s="86" t="n">
        <f aca="false">'SJ by Month'!AT24*'SJ revenue'!$H$24*'SJ revenue'!AT$7</f>
        <v>82382.5</v>
      </c>
      <c r="AU24" s="86" t="n">
        <f aca="false">'SJ by Month'!AU24*'SJ revenue'!$H$24*'SJ revenue'!AU$7</f>
        <v>79725</v>
      </c>
      <c r="AV24" s="86" t="n">
        <f aca="false">'SJ by Month'!AV24*'SJ revenue'!$H$24*'SJ revenue'!AV$7</f>
        <v>82382.5</v>
      </c>
      <c r="AW24" s="86" t="n">
        <f aca="false">'SJ by Month'!AW24*'SJ revenue'!$H$24*'SJ revenue'!AW$7</f>
        <v>79725</v>
      </c>
      <c r="AX24" s="86" t="n">
        <f aca="false">'SJ by Month'!AX24*'SJ revenue'!$H$24*'SJ revenue'!AX$7</f>
        <v>82382.5</v>
      </c>
      <c r="AY24" s="86" t="n">
        <f aca="false">'SJ by Month'!AY24*'SJ revenue'!$H$24*'SJ revenue'!AY$7</f>
        <v>82382.5</v>
      </c>
      <c r="AZ24" s="86" t="n">
        <f aca="false">'SJ by Month'!AZ24*'SJ revenue'!$H$24*'SJ revenue'!AZ$7</f>
        <v>74410</v>
      </c>
      <c r="BA24" s="86" t="n">
        <f aca="false">'SJ by Month'!BA24*'SJ revenue'!$H$24*'SJ revenue'!BA$7</f>
        <v>82382.5</v>
      </c>
      <c r="BB24" s="86" t="n">
        <f aca="false">'SJ by Month'!BB24*'SJ revenue'!$H$24*'SJ revenue'!BB$7</f>
        <v>79725</v>
      </c>
      <c r="BC24" s="86" t="n">
        <f aca="false">'SJ by Month'!BC24*'SJ revenue'!$H$24*'SJ revenue'!BC$7</f>
        <v>82382.5</v>
      </c>
      <c r="BD24" s="86" t="n">
        <f aca="false">'SJ by Month'!BD24*'SJ revenue'!$H$24*'SJ revenue'!BD$7</f>
        <v>79725</v>
      </c>
      <c r="BE24" s="86" t="n">
        <f aca="false">'SJ by Month'!BE24*'SJ revenue'!$H$24*'SJ revenue'!BE$7</f>
        <v>82382.5</v>
      </c>
      <c r="BF24" s="86" t="n">
        <f aca="false">'SJ by Month'!BF24*'SJ revenue'!$H$24*'SJ revenue'!BF$7</f>
        <v>82382.5</v>
      </c>
      <c r="BG24" s="86" t="n">
        <f aca="false">'SJ by Month'!BG24*'SJ revenue'!$H$24*'SJ revenue'!BG$7</f>
        <v>79725</v>
      </c>
      <c r="BH24" s="86" t="n">
        <f aca="false">'SJ by Month'!BH24*'SJ revenue'!$H$24*'SJ revenue'!BH$7</f>
        <v>82382.5</v>
      </c>
      <c r="BI24" s="86" t="n">
        <f aca="false">'SJ by Month'!BI24*'SJ revenue'!$H$24*'SJ revenue'!BI$7</f>
        <v>79725</v>
      </c>
      <c r="BJ24" s="86" t="n">
        <f aca="false">'SJ by Month'!BJ24*'SJ revenue'!$H$24*'SJ revenue'!BJ$7</f>
        <v>82382.5</v>
      </c>
      <c r="BK24" s="86" t="n">
        <f aca="false">'SJ by Month'!BK24*'SJ revenue'!$H$24*'SJ revenue'!BK$7</f>
        <v>82382.5</v>
      </c>
      <c r="BL24" s="86" t="n">
        <f aca="false">'SJ by Month'!BL24*'SJ revenue'!$H$24*'SJ revenue'!BL$7</f>
        <v>74410</v>
      </c>
      <c r="BM24" s="86" t="n">
        <f aca="false">'SJ by Month'!BM24*'SJ revenue'!$H$24*'SJ revenue'!BM$7</f>
        <v>82382.5</v>
      </c>
      <c r="BN24" s="86" t="n">
        <f aca="false">'SJ by Month'!BN24*'SJ revenue'!$H$24*'SJ revenue'!BN$7</f>
        <v>79725</v>
      </c>
      <c r="BO24" s="86" t="n">
        <f aca="false">'SJ by Month'!BO24*'SJ revenue'!$H$24*'SJ revenue'!BO$7</f>
        <v>82382.5</v>
      </c>
      <c r="BP24" s="86" t="n">
        <f aca="false">'SJ by Month'!BP24*'SJ revenue'!$H$24*'SJ revenue'!BP$7</f>
        <v>79725</v>
      </c>
      <c r="BQ24" s="86" t="n">
        <f aca="false">'SJ by Month'!BQ24*'SJ revenue'!$H$24*'SJ revenue'!BQ$7</f>
        <v>82382.5</v>
      </c>
      <c r="BR24" s="86" t="n">
        <f aca="false">'SJ by Month'!BR24*'SJ revenue'!$H$24*'SJ revenue'!BR$7</f>
        <v>82382.5</v>
      </c>
      <c r="BS24" s="86" t="n">
        <f aca="false">'SJ by Month'!BS24*'SJ revenue'!$H$24*'SJ revenue'!BS$7</f>
        <v>79725</v>
      </c>
      <c r="BT24" s="86" t="n">
        <f aca="false">'SJ by Month'!BT24*'SJ revenue'!$H$24*'SJ revenue'!BT$7</f>
        <v>82382.5</v>
      </c>
      <c r="BU24" s="86" t="n">
        <f aca="false">'SJ by Month'!BU24*'SJ revenue'!$H$24*'SJ revenue'!BU$7</f>
        <v>79725</v>
      </c>
      <c r="BV24" s="86" t="n">
        <f aca="false">'SJ by Month'!BV24*'SJ revenue'!$H$24*'SJ revenue'!BV$7</f>
        <v>82382.5</v>
      </c>
      <c r="BW24" s="80"/>
    </row>
    <row r="25" customFormat="false" ht="12.75" hidden="false" customHeight="false" outlineLevel="0" collapsed="false">
      <c r="A25" s="0" t="n">
        <v>26884</v>
      </c>
      <c r="B25" s="0" t="s">
        <v>56</v>
      </c>
      <c r="C25" s="82" t="n">
        <v>40000</v>
      </c>
      <c r="D25" s="83" t="n">
        <v>36647</v>
      </c>
      <c r="E25" s="83" t="n">
        <v>38656</v>
      </c>
      <c r="F25" s="0" t="s">
        <v>47</v>
      </c>
      <c r="G25" s="84" t="n">
        <v>38291</v>
      </c>
      <c r="H25" s="122" t="n">
        <v>0</v>
      </c>
      <c r="I25" s="82" t="n">
        <v>40000</v>
      </c>
      <c r="J25" s="86" t="n">
        <v>40000</v>
      </c>
      <c r="K25" s="62"/>
      <c r="L25" s="86" t="n">
        <f aca="false">'SJ by Month'!L25*'SJ revenue'!$H$25*'SJ revenue'!L$7</f>
        <v>0</v>
      </c>
      <c r="M25" s="86" t="n">
        <f aca="false">'SJ by Month'!M25*'SJ revenue'!$H$25*'SJ revenue'!M$7</f>
        <v>0</v>
      </c>
      <c r="N25" s="86" t="n">
        <f aca="false">'SJ by Month'!N25*'SJ revenue'!$H$25*'SJ revenue'!N$7</f>
        <v>0</v>
      </c>
      <c r="O25" s="86" t="n">
        <f aca="false">'SJ by Month'!O25*'SJ revenue'!$H$25*'SJ revenue'!O$7</f>
        <v>0</v>
      </c>
      <c r="P25" s="86" t="n">
        <f aca="false">'SJ by Month'!P25*'SJ revenue'!$H$25*'SJ revenue'!P$7</f>
        <v>0</v>
      </c>
      <c r="Q25" s="86" t="n">
        <f aca="false">'SJ by Month'!Q25*'SJ revenue'!$H$25*'SJ revenue'!Q$7</f>
        <v>0</v>
      </c>
      <c r="R25" s="86" t="n">
        <f aca="false">'SJ by Month'!R25*'SJ revenue'!$H$25*'SJ revenue'!R$7</f>
        <v>0</v>
      </c>
      <c r="S25" s="86" t="n">
        <f aca="false">'SJ by Month'!S25*'SJ revenue'!$H$25*'SJ revenue'!S$7</f>
        <v>0</v>
      </c>
      <c r="T25" s="86" t="n">
        <f aca="false">'SJ by Month'!T25*'SJ revenue'!$H$25*'SJ revenue'!T$7</f>
        <v>0</v>
      </c>
      <c r="U25" s="86" t="n">
        <f aca="false">'SJ by Month'!U25*'SJ revenue'!$H$25*'SJ revenue'!U$7</f>
        <v>0</v>
      </c>
      <c r="V25" s="86" t="n">
        <f aca="false">'SJ by Month'!V25*'SJ revenue'!$H$25*'SJ revenue'!V$7</f>
        <v>0</v>
      </c>
      <c r="W25" s="86" t="n">
        <f aca="false">'SJ by Month'!W25*'SJ revenue'!$H$25*'SJ revenue'!W$7</f>
        <v>0</v>
      </c>
      <c r="X25" s="86" t="n">
        <f aca="false">'SJ by Month'!X25*'SJ revenue'!$H$25*'SJ revenue'!X$7</f>
        <v>0</v>
      </c>
      <c r="Y25" s="86" t="n">
        <f aca="false">'SJ by Month'!Y25*'SJ revenue'!$H$25*'SJ revenue'!Y$7</f>
        <v>0</v>
      </c>
      <c r="Z25" s="86" t="n">
        <f aca="false">'SJ by Month'!Z25*'SJ revenue'!$H$25*'SJ revenue'!Z$7</f>
        <v>0</v>
      </c>
      <c r="AA25" s="86" t="n">
        <f aca="false">'SJ by Month'!AA25*'SJ revenue'!$H$25*'SJ revenue'!AA$7</f>
        <v>0</v>
      </c>
      <c r="AB25" s="86" t="n">
        <f aca="false">'SJ by Month'!AB25*'SJ revenue'!$H$25*'SJ revenue'!AB$7</f>
        <v>0</v>
      </c>
      <c r="AC25" s="86" t="n">
        <f aca="false">'SJ by Month'!AC25*'SJ revenue'!$H$25*'SJ revenue'!AC$7</f>
        <v>0</v>
      </c>
      <c r="AD25" s="86" t="n">
        <f aca="false">'SJ by Month'!AD25*'SJ revenue'!$H$25*'SJ revenue'!AD$7</f>
        <v>0</v>
      </c>
      <c r="AE25" s="86" t="n">
        <f aca="false">'SJ by Month'!AE25*'SJ revenue'!$H$25*'SJ revenue'!AE$7</f>
        <v>0</v>
      </c>
      <c r="AF25" s="86" t="n">
        <f aca="false">'SJ by Month'!AF25*'SJ revenue'!$H$25*'SJ revenue'!AF$7</f>
        <v>0</v>
      </c>
      <c r="AG25" s="86" t="n">
        <f aca="false">'SJ by Month'!AG25*'SJ revenue'!$H$25*'SJ revenue'!AG$7</f>
        <v>0</v>
      </c>
      <c r="AH25" s="86" t="n">
        <f aca="false">'SJ by Month'!AH25*'SJ revenue'!$H$25*'SJ revenue'!AH$7</f>
        <v>0</v>
      </c>
      <c r="AI25" s="86" t="n">
        <f aca="false">'SJ by Month'!AI25*'SJ revenue'!$H$25*'SJ revenue'!AI$7</f>
        <v>0</v>
      </c>
      <c r="AJ25" s="86" t="n">
        <f aca="false">'SJ by Month'!AJ25*'SJ revenue'!$H$25*'SJ revenue'!AJ$7</f>
        <v>0</v>
      </c>
      <c r="AK25" s="86" t="n">
        <f aca="false">'SJ by Month'!AK25*'SJ revenue'!$H$25*'SJ revenue'!AK$7</f>
        <v>0</v>
      </c>
      <c r="AL25" s="86" t="n">
        <f aca="false">'SJ by Month'!AL25*'SJ revenue'!$H$25*'SJ revenue'!AL$7</f>
        <v>0</v>
      </c>
      <c r="AM25" s="86" t="n">
        <f aca="false">'SJ by Month'!AM25*'SJ revenue'!$H$25*'SJ revenue'!AM$7</f>
        <v>0</v>
      </c>
      <c r="AN25" s="86" t="n">
        <f aca="false">'SJ by Month'!AN25*'SJ revenue'!$H$25*'SJ revenue'!AN$7</f>
        <v>0</v>
      </c>
      <c r="AO25" s="86" t="n">
        <f aca="false">'SJ by Month'!AO25*'SJ revenue'!$H$25*'SJ revenue'!AO$7</f>
        <v>0</v>
      </c>
      <c r="AP25" s="86" t="n">
        <f aca="false">'SJ by Month'!AP25*'SJ revenue'!$H$25*'SJ revenue'!AP$7</f>
        <v>0</v>
      </c>
      <c r="AQ25" s="86" t="n">
        <f aca="false">'SJ by Month'!AQ25*'SJ revenue'!$H$25*'SJ revenue'!AQ$7</f>
        <v>0</v>
      </c>
      <c r="AR25" s="86" t="n">
        <f aca="false">'SJ by Month'!AR25*'SJ revenue'!$H$25*'SJ revenue'!AR$7</f>
        <v>0</v>
      </c>
      <c r="AS25" s="86" t="n">
        <f aca="false">'SJ by Month'!AS25*'SJ revenue'!$H$25*'SJ revenue'!AS$7</f>
        <v>0</v>
      </c>
      <c r="AT25" s="86" t="n">
        <f aca="false">'SJ by Month'!AT25*'SJ revenue'!$H$25*'SJ revenue'!AT$7</f>
        <v>0</v>
      </c>
      <c r="AU25" s="86" t="n">
        <f aca="false">'SJ by Month'!AU25*'SJ revenue'!$H$25*'SJ revenue'!AU$7</f>
        <v>0</v>
      </c>
      <c r="AV25" s="86" t="n">
        <f aca="false">'SJ by Month'!AV25*'SJ revenue'!$H$25*'SJ revenue'!AV$7</f>
        <v>0</v>
      </c>
      <c r="AW25" s="86" t="n">
        <f aca="false">'SJ by Month'!AW25*'SJ revenue'!$H$25*'SJ revenue'!AW$7</f>
        <v>0</v>
      </c>
      <c r="AX25" s="86" t="n">
        <f aca="false">'SJ by Month'!AX25*'SJ revenue'!$H$25*'SJ revenue'!AX$7</f>
        <v>0</v>
      </c>
      <c r="AY25" s="86" t="n">
        <f aca="false">'SJ by Month'!AY25*'SJ revenue'!$H$25*'SJ revenue'!AY$7</f>
        <v>0</v>
      </c>
      <c r="AZ25" s="86" t="n">
        <f aca="false">'SJ by Month'!AZ25*'SJ revenue'!$H$25*'SJ revenue'!AZ$7</f>
        <v>0</v>
      </c>
      <c r="BA25" s="86" t="n">
        <f aca="false">'SJ by Month'!BA25*'SJ revenue'!$H$25*'SJ revenue'!BA$7</f>
        <v>0</v>
      </c>
      <c r="BB25" s="86" t="n">
        <f aca="false">'SJ by Month'!BB25*'SJ revenue'!$H$25*'SJ revenue'!BB$7</f>
        <v>0</v>
      </c>
      <c r="BC25" s="86" t="n">
        <f aca="false">'SJ by Month'!BC25*'SJ revenue'!$H$25*'SJ revenue'!BC$7</f>
        <v>0</v>
      </c>
      <c r="BD25" s="86" t="n">
        <f aca="false">'SJ by Month'!BD25*'SJ revenue'!$H$25*'SJ revenue'!BD$7</f>
        <v>0</v>
      </c>
      <c r="BE25" s="86" t="n">
        <f aca="false">'SJ by Month'!BE25*'SJ revenue'!$H$25*'SJ revenue'!BE$7</f>
        <v>0</v>
      </c>
      <c r="BF25" s="86" t="n">
        <f aca="false">'SJ by Month'!BF25*'SJ revenue'!$H$25*'SJ revenue'!BF$7</f>
        <v>0</v>
      </c>
      <c r="BG25" s="86" t="n">
        <f aca="false">'SJ by Month'!BG25*'SJ revenue'!$H$25*'SJ revenue'!BG$7</f>
        <v>0</v>
      </c>
      <c r="BH25" s="86" t="n">
        <f aca="false">'SJ by Month'!BH25*'SJ revenue'!$H$25*'SJ revenue'!BH$7</f>
        <v>0</v>
      </c>
      <c r="BI25" s="86" t="n">
        <f aca="false">'SJ by Month'!BI25*'SJ revenue'!$H$25*'SJ revenue'!BI$7</f>
        <v>0</v>
      </c>
      <c r="BJ25" s="86" t="n">
        <f aca="false">'SJ by Month'!BJ25*'SJ revenue'!$H$25*'SJ revenue'!BJ$7</f>
        <v>0</v>
      </c>
      <c r="BK25" s="86" t="n">
        <f aca="false">'SJ by Month'!BK25*'SJ revenue'!$H$25*'SJ revenue'!BK$7</f>
        <v>0</v>
      </c>
      <c r="BL25" s="86" t="n">
        <f aca="false">'SJ by Month'!BL25*'SJ revenue'!$H$25*'SJ revenue'!BL$7</f>
        <v>0</v>
      </c>
      <c r="BM25" s="86" t="n">
        <f aca="false">'SJ by Month'!BM25*'SJ revenue'!$H$25*'SJ revenue'!BM$7</f>
        <v>0</v>
      </c>
      <c r="BN25" s="86" t="n">
        <f aca="false">'SJ by Month'!BN25*'SJ revenue'!$H$25*'SJ revenue'!BN$7</f>
        <v>0</v>
      </c>
      <c r="BO25" s="86" t="n">
        <f aca="false">'SJ by Month'!BO25*'SJ revenue'!$H$25*'SJ revenue'!BO$7</f>
        <v>0</v>
      </c>
      <c r="BP25" s="86" t="n">
        <f aca="false">'SJ by Month'!BP25*'SJ revenue'!$H$25*'SJ revenue'!BP$7</f>
        <v>0</v>
      </c>
      <c r="BQ25" s="86" t="n">
        <f aca="false">'SJ by Month'!BQ25*'SJ revenue'!$H$25*'SJ revenue'!BQ$7</f>
        <v>0</v>
      </c>
      <c r="BR25" s="86" t="n">
        <f aca="false">'SJ by Month'!BR25*'SJ revenue'!$H$25*'SJ revenue'!BR$7</f>
        <v>0</v>
      </c>
      <c r="BS25" s="86" t="n">
        <f aca="false">'SJ by Month'!BS25*'SJ revenue'!$H$25*'SJ revenue'!BS$7</f>
        <v>0</v>
      </c>
      <c r="BT25" s="86" t="n">
        <f aca="false">'SJ by Month'!BT25*'SJ revenue'!$H$25*'SJ revenue'!BT$7</f>
        <v>0</v>
      </c>
      <c r="BU25" s="86" t="n">
        <f aca="false">'SJ by Month'!BU25*'SJ revenue'!$H$25*'SJ revenue'!BU$7</f>
        <v>0</v>
      </c>
      <c r="BV25" s="86" t="n">
        <f aca="false">'SJ by Month'!BV25*'SJ revenue'!$H$25*'SJ revenue'!BV$7</f>
        <v>0</v>
      </c>
      <c r="BW25" s="80"/>
    </row>
    <row r="26" customFormat="false" ht="12.75" hidden="false" customHeight="false" outlineLevel="0" collapsed="false">
      <c r="A26" s="0" t="n">
        <v>21372</v>
      </c>
      <c r="B26" s="0" t="s">
        <v>86</v>
      </c>
      <c r="C26" s="82" t="n">
        <v>1346</v>
      </c>
      <c r="D26" s="83" t="n">
        <v>34001</v>
      </c>
      <c r="E26" s="83" t="n">
        <v>37986</v>
      </c>
      <c r="F26" s="0" t="s">
        <v>47</v>
      </c>
      <c r="G26" s="84" t="n">
        <v>37621</v>
      </c>
      <c r="H26" s="122" t="n">
        <v>0.146</v>
      </c>
      <c r="I26" s="82" t="n">
        <v>1346</v>
      </c>
      <c r="J26" s="86" t="n">
        <v>1346</v>
      </c>
      <c r="K26" s="157"/>
      <c r="L26" s="86" t="n">
        <f aca="false">'SJ by Month'!L26*'SJ revenue'!$H$26*'SJ revenue'!L$7</f>
        <v>6091.996</v>
      </c>
      <c r="M26" s="86" t="n">
        <f aca="false">'SJ by Month'!M26*'SJ revenue'!$H$26*'SJ revenue'!M$7</f>
        <v>5895.48</v>
      </c>
      <c r="N26" s="86" t="n">
        <f aca="false">'SJ by Month'!N26*'SJ revenue'!$H$26*'SJ revenue'!N$7</f>
        <v>6091.996</v>
      </c>
      <c r="O26" s="86" t="n">
        <f aca="false">'SJ by Month'!O26*'SJ revenue'!$H$26*'SJ revenue'!O$7</f>
        <v>6091.996</v>
      </c>
      <c r="P26" s="86" t="n">
        <f aca="false">'SJ by Month'!P26*'SJ revenue'!$H$26*'SJ revenue'!P$7</f>
        <v>5502.448</v>
      </c>
      <c r="Q26" s="86" t="n">
        <f aca="false">'SJ by Month'!Q26*'SJ revenue'!$H$26*'SJ revenue'!Q$7</f>
        <v>6091.996</v>
      </c>
      <c r="R26" s="86" t="n">
        <f aca="false">'SJ by Month'!R26*'SJ revenue'!$H$26*'SJ revenue'!R$7</f>
        <v>5895.48</v>
      </c>
      <c r="S26" s="86" t="n">
        <f aca="false">'SJ by Month'!S26*'SJ revenue'!$H$26*'SJ revenue'!S$7</f>
        <v>6091.996</v>
      </c>
      <c r="T26" s="86" t="n">
        <f aca="false">'SJ by Month'!T26*'SJ revenue'!$H$26*'SJ revenue'!T$7</f>
        <v>5895.48</v>
      </c>
      <c r="U26" s="86" t="n">
        <f aca="false">'SJ by Month'!U26*'SJ revenue'!$H$26*'SJ revenue'!U$7</f>
        <v>6091.996</v>
      </c>
      <c r="V26" s="86" t="n">
        <f aca="false">'SJ by Month'!V26*'SJ revenue'!$H$26*'SJ revenue'!V$7</f>
        <v>6091.996</v>
      </c>
      <c r="W26" s="86" t="n">
        <f aca="false">'SJ by Month'!W26*'SJ revenue'!$H$26*'SJ revenue'!W$7</f>
        <v>5895.48</v>
      </c>
      <c r="X26" s="86" t="n">
        <f aca="false">'SJ by Month'!X26*'SJ revenue'!$H$26*'SJ revenue'!X$7</f>
        <v>6091.996</v>
      </c>
      <c r="Y26" s="86" t="n">
        <f aca="false">'SJ by Month'!Y26*'SJ revenue'!$H$26*'SJ revenue'!Y$7</f>
        <v>5895.48</v>
      </c>
      <c r="Z26" s="86" t="n">
        <f aca="false">'SJ by Month'!Z26*'SJ revenue'!$H$26*'SJ revenue'!Z$7</f>
        <v>6091.996</v>
      </c>
      <c r="AA26" s="86" t="n">
        <f aca="false">'SJ by Month'!AA26*'SJ revenue'!$H$26*'SJ revenue'!AA$7</f>
        <v>6091.996</v>
      </c>
      <c r="AB26" s="86" t="n">
        <f aca="false">'SJ by Month'!AB26*'SJ revenue'!$H$26*'SJ revenue'!AB$7</f>
        <v>5502.448</v>
      </c>
      <c r="AC26" s="86" t="n">
        <f aca="false">'SJ by Month'!AC26*'SJ revenue'!$H$26*'SJ revenue'!AC$7</f>
        <v>6091.996</v>
      </c>
      <c r="AD26" s="86" t="n">
        <f aca="false">'SJ by Month'!AD26*'SJ revenue'!$H$26*'SJ revenue'!AD$7</f>
        <v>5895.48</v>
      </c>
      <c r="AE26" s="86" t="n">
        <f aca="false">'SJ by Month'!AE26*'SJ revenue'!$H$26*'SJ revenue'!AE$7</f>
        <v>6091.996</v>
      </c>
      <c r="AF26" s="86" t="n">
        <f aca="false">'SJ by Month'!AF26*'SJ revenue'!$H$26*'SJ revenue'!AF$7</f>
        <v>5895.48</v>
      </c>
      <c r="AG26" s="86" t="n">
        <f aca="false">'SJ by Month'!AG26*'SJ revenue'!$H$26*'SJ revenue'!AG$7</f>
        <v>6091.996</v>
      </c>
      <c r="AH26" s="86" t="n">
        <f aca="false">'SJ by Month'!AH26*'SJ revenue'!$H$26*'SJ revenue'!AH$7</f>
        <v>6091.996</v>
      </c>
      <c r="AI26" s="86" t="n">
        <f aca="false">'SJ by Month'!AI26*'SJ revenue'!$H$26*'SJ revenue'!AI$7</f>
        <v>5895.48</v>
      </c>
      <c r="AJ26" s="86" t="n">
        <f aca="false">'SJ by Month'!AJ26*'SJ revenue'!$H$26*'SJ revenue'!AJ$7</f>
        <v>6091.996</v>
      </c>
      <c r="AK26" s="86" t="n">
        <f aca="false">'SJ by Month'!AK26*'SJ revenue'!$H$26*'SJ revenue'!AK$7</f>
        <v>5895.48</v>
      </c>
      <c r="AL26" s="86" t="n">
        <f aca="false">'SJ by Month'!AL26*'SJ revenue'!$H$26*'SJ revenue'!AL$7</f>
        <v>6091.996</v>
      </c>
      <c r="AM26" s="86" t="n">
        <f aca="false">'SJ by Month'!AM26*'SJ revenue'!$H$26*'SJ revenue'!AM$7</f>
        <v>6091.996</v>
      </c>
      <c r="AN26" s="86" t="n">
        <f aca="false">'SJ by Month'!AN26*'SJ revenue'!$H$26*'SJ revenue'!AN$7</f>
        <v>5698.964</v>
      </c>
      <c r="AO26" s="86" t="n">
        <f aca="false">'SJ by Month'!AO26*'SJ revenue'!$H$26*'SJ revenue'!AO$7</f>
        <v>6091.996</v>
      </c>
      <c r="AP26" s="86" t="n">
        <f aca="false">'SJ by Month'!AP26*'SJ revenue'!$H$26*'SJ revenue'!AP$7</f>
        <v>5895.48</v>
      </c>
      <c r="AQ26" s="86" t="n">
        <f aca="false">'SJ by Month'!AQ26*'SJ revenue'!$H$26*'SJ revenue'!AQ$7</f>
        <v>6091.996</v>
      </c>
      <c r="AR26" s="86" t="n">
        <f aca="false">'SJ by Month'!AR26*'SJ revenue'!$H$26*'SJ revenue'!AR$7</f>
        <v>5895.48</v>
      </c>
      <c r="AS26" s="86" t="n">
        <f aca="false">'SJ by Month'!AS26*'SJ revenue'!$H$26*'SJ revenue'!AS$7</f>
        <v>6091.996</v>
      </c>
      <c r="AT26" s="86" t="n">
        <f aca="false">'SJ by Month'!AT26*'SJ revenue'!$H$26*'SJ revenue'!AT$7</f>
        <v>6091.996</v>
      </c>
      <c r="AU26" s="86" t="n">
        <f aca="false">'SJ by Month'!AU26*'SJ revenue'!$H$26*'SJ revenue'!AU$7</f>
        <v>5895.48</v>
      </c>
      <c r="AV26" s="86" t="n">
        <f aca="false">'SJ by Month'!AV26*'SJ revenue'!$H$26*'SJ revenue'!AV$7</f>
        <v>6091.996</v>
      </c>
      <c r="AW26" s="86" t="n">
        <f aca="false">'SJ by Month'!AW26*'SJ revenue'!$H$26*'SJ revenue'!AW$7</f>
        <v>5895.48</v>
      </c>
      <c r="AX26" s="86" t="n">
        <f aca="false">'SJ by Month'!AX26*'SJ revenue'!$H$26*'SJ revenue'!AX$7</f>
        <v>6091.996</v>
      </c>
      <c r="AY26" s="86" t="n">
        <f aca="false">'SJ by Month'!AY26*'SJ revenue'!$H$26*'SJ revenue'!AY$7</f>
        <v>6091.996</v>
      </c>
      <c r="AZ26" s="86" t="n">
        <f aca="false">'SJ by Month'!AZ26*'SJ revenue'!$H$26*'SJ revenue'!AZ$7</f>
        <v>5502.448</v>
      </c>
      <c r="BA26" s="86" t="n">
        <f aca="false">'SJ by Month'!BA26*'SJ revenue'!$H$26*'SJ revenue'!BA$7</f>
        <v>6091.996</v>
      </c>
      <c r="BB26" s="86" t="n">
        <f aca="false">'SJ by Month'!BB26*'SJ revenue'!$H$26*'SJ revenue'!BB$7</f>
        <v>5895.48</v>
      </c>
      <c r="BC26" s="86" t="n">
        <f aca="false">'SJ by Month'!BC26*'SJ revenue'!$H$26*'SJ revenue'!BC$7</f>
        <v>6091.996</v>
      </c>
      <c r="BD26" s="86" t="n">
        <f aca="false">'SJ by Month'!BD26*'SJ revenue'!$H$26*'SJ revenue'!BD$7</f>
        <v>5895.48</v>
      </c>
      <c r="BE26" s="86" t="n">
        <f aca="false">'SJ by Month'!BE26*'SJ revenue'!$H$26*'SJ revenue'!BE$7</f>
        <v>6091.996</v>
      </c>
      <c r="BF26" s="86" t="n">
        <f aca="false">'SJ by Month'!BF26*'SJ revenue'!$H$26*'SJ revenue'!BF$7</f>
        <v>6091.996</v>
      </c>
      <c r="BG26" s="86" t="n">
        <f aca="false">'SJ by Month'!BG26*'SJ revenue'!$H$26*'SJ revenue'!BG$7</f>
        <v>5895.48</v>
      </c>
      <c r="BH26" s="86" t="n">
        <f aca="false">'SJ by Month'!BH26*'SJ revenue'!$H$26*'SJ revenue'!BH$7</f>
        <v>6091.996</v>
      </c>
      <c r="BI26" s="86" t="n">
        <f aca="false">'SJ by Month'!BI26*'SJ revenue'!$H$26*'SJ revenue'!BI$7</f>
        <v>5895.48</v>
      </c>
      <c r="BJ26" s="86" t="n">
        <f aca="false">'SJ by Month'!BJ26*'SJ revenue'!$H$26*'SJ revenue'!BJ$7</f>
        <v>6091.996</v>
      </c>
      <c r="BK26" s="86" t="n">
        <f aca="false">'SJ by Month'!BK26*'SJ revenue'!$H$26*'SJ revenue'!BK$7</f>
        <v>6091.996</v>
      </c>
      <c r="BL26" s="86" t="n">
        <f aca="false">'SJ by Month'!BL26*'SJ revenue'!$H$26*'SJ revenue'!BL$7</f>
        <v>5502.448</v>
      </c>
      <c r="BM26" s="86" t="n">
        <f aca="false">'SJ by Month'!BM26*'SJ revenue'!$H$26*'SJ revenue'!BM$7</f>
        <v>6091.996</v>
      </c>
      <c r="BN26" s="86" t="n">
        <f aca="false">'SJ by Month'!BN26*'SJ revenue'!$H$26*'SJ revenue'!BN$7</f>
        <v>5895.48</v>
      </c>
      <c r="BO26" s="86" t="n">
        <f aca="false">'SJ by Month'!BO26*'SJ revenue'!$H$26*'SJ revenue'!BO$7</f>
        <v>6091.996</v>
      </c>
      <c r="BP26" s="86" t="n">
        <f aca="false">'SJ by Month'!BP26*'SJ revenue'!$H$26*'SJ revenue'!BP$7</f>
        <v>5895.48</v>
      </c>
      <c r="BQ26" s="86" t="n">
        <f aca="false">'SJ by Month'!BQ26*'SJ revenue'!$H$26*'SJ revenue'!BQ$7</f>
        <v>6091.996</v>
      </c>
      <c r="BR26" s="86" t="n">
        <f aca="false">'SJ by Month'!BR26*'SJ revenue'!$H$26*'SJ revenue'!BR$7</f>
        <v>6091.996</v>
      </c>
      <c r="BS26" s="86" t="n">
        <f aca="false">'SJ by Month'!BS26*'SJ revenue'!$H$26*'SJ revenue'!BS$7</f>
        <v>5895.48</v>
      </c>
      <c r="BT26" s="86" t="n">
        <f aca="false">'SJ by Month'!BT26*'SJ revenue'!$H$26*'SJ revenue'!BT$7</f>
        <v>6091.996</v>
      </c>
      <c r="BU26" s="86" t="n">
        <f aca="false">'SJ by Month'!BU26*'SJ revenue'!$H$26*'SJ revenue'!BU$7</f>
        <v>5895.48</v>
      </c>
      <c r="BV26" s="86" t="n">
        <f aca="false">'SJ by Month'!BV26*'SJ revenue'!$H$26*'SJ revenue'!BV$7</f>
        <v>6091.996</v>
      </c>
      <c r="BW26" s="80"/>
    </row>
    <row r="27" customFormat="false" ht="12.75" hidden="false" customHeight="false" outlineLevel="0" collapsed="false">
      <c r="A27" s="0" t="n">
        <v>26813</v>
      </c>
      <c r="B27" s="0" t="s">
        <v>57</v>
      </c>
      <c r="C27" s="82" t="n">
        <v>3500</v>
      </c>
      <c r="D27" s="83" t="n">
        <v>36647</v>
      </c>
      <c r="E27" s="83" t="n">
        <v>39506</v>
      </c>
      <c r="F27" s="0" t="s">
        <v>49</v>
      </c>
      <c r="G27" s="100"/>
      <c r="H27" s="122" t="n">
        <v>0</v>
      </c>
      <c r="I27" s="82" t="n">
        <v>3500</v>
      </c>
      <c r="J27" s="86" t="n">
        <v>3500</v>
      </c>
      <c r="K27" s="62"/>
      <c r="L27" s="86" t="n">
        <f aca="false">'SJ by Month'!L27*'SJ revenue'!$H$27*'SJ revenue'!L$7</f>
        <v>0</v>
      </c>
      <c r="M27" s="86" t="n">
        <f aca="false">'SJ by Month'!M27*'SJ revenue'!$H$27*'SJ revenue'!M$7</f>
        <v>0</v>
      </c>
      <c r="N27" s="86" t="n">
        <f aca="false">'SJ by Month'!N27*'SJ revenue'!$H$27*'SJ revenue'!N$7</f>
        <v>0</v>
      </c>
      <c r="O27" s="86" t="n">
        <f aca="false">'SJ by Month'!O27*'SJ revenue'!$H$27*'SJ revenue'!O$7</f>
        <v>0</v>
      </c>
      <c r="P27" s="86" t="n">
        <f aca="false">'SJ by Month'!P27*'SJ revenue'!$H$27*'SJ revenue'!P$7</f>
        <v>0</v>
      </c>
      <c r="Q27" s="86" t="n">
        <f aca="false">'SJ by Month'!Q27*'SJ revenue'!$H$27*'SJ revenue'!Q$7</f>
        <v>0</v>
      </c>
      <c r="R27" s="86" t="n">
        <f aca="false">'SJ by Month'!R27*'SJ revenue'!$H$27*'SJ revenue'!R$7</f>
        <v>0</v>
      </c>
      <c r="S27" s="86" t="n">
        <f aca="false">'SJ by Month'!S27*'SJ revenue'!$H$27*'SJ revenue'!S$7</f>
        <v>0</v>
      </c>
      <c r="T27" s="86" t="n">
        <f aca="false">'SJ by Month'!T27*'SJ revenue'!$H$27*'SJ revenue'!T$7</f>
        <v>0</v>
      </c>
      <c r="U27" s="86" t="n">
        <f aca="false">'SJ by Month'!U27*'SJ revenue'!$H$27*'SJ revenue'!U$7</f>
        <v>0</v>
      </c>
      <c r="V27" s="86" t="n">
        <f aca="false">'SJ by Month'!V27*'SJ revenue'!$H$27*'SJ revenue'!V$7</f>
        <v>0</v>
      </c>
      <c r="W27" s="86" t="n">
        <f aca="false">'SJ by Month'!W27*'SJ revenue'!$H$27*'SJ revenue'!W$7</f>
        <v>0</v>
      </c>
      <c r="X27" s="86" t="n">
        <f aca="false">'SJ by Month'!X27*'SJ revenue'!$H$27*'SJ revenue'!X$7</f>
        <v>0</v>
      </c>
      <c r="Y27" s="86" t="n">
        <f aca="false">'SJ by Month'!Y27*'SJ revenue'!$H$27*'SJ revenue'!Y$7</f>
        <v>0</v>
      </c>
      <c r="Z27" s="86" t="n">
        <f aca="false">'SJ by Month'!Z27*'SJ revenue'!$H$27*'SJ revenue'!Z$7</f>
        <v>0</v>
      </c>
      <c r="AA27" s="86" t="n">
        <f aca="false">'SJ by Month'!AA27*'SJ revenue'!$H$27*'SJ revenue'!AA$7</f>
        <v>0</v>
      </c>
      <c r="AB27" s="86" t="n">
        <f aca="false">'SJ by Month'!AB27*'SJ revenue'!$H$27*'SJ revenue'!AB$7</f>
        <v>0</v>
      </c>
      <c r="AC27" s="86" t="n">
        <f aca="false">'SJ by Month'!AC27*'SJ revenue'!$H$27*'SJ revenue'!AC$7</f>
        <v>0</v>
      </c>
      <c r="AD27" s="86" t="n">
        <f aca="false">'SJ by Month'!AD27*'SJ revenue'!$H$27*'SJ revenue'!AD$7</f>
        <v>0</v>
      </c>
      <c r="AE27" s="86" t="n">
        <f aca="false">'SJ by Month'!AE27*'SJ revenue'!$H$27*'SJ revenue'!AE$7</f>
        <v>0</v>
      </c>
      <c r="AF27" s="86" t="n">
        <f aca="false">'SJ by Month'!AF27*'SJ revenue'!$H$27*'SJ revenue'!AF$7</f>
        <v>0</v>
      </c>
      <c r="AG27" s="86" t="n">
        <f aca="false">'SJ by Month'!AG27*'SJ revenue'!$H$27*'SJ revenue'!AG$7</f>
        <v>0</v>
      </c>
      <c r="AH27" s="86" t="n">
        <f aca="false">'SJ by Month'!AH27*'SJ revenue'!$H$27*'SJ revenue'!AH$7</f>
        <v>0</v>
      </c>
      <c r="AI27" s="86" t="n">
        <f aca="false">'SJ by Month'!AI27*'SJ revenue'!$H$27*'SJ revenue'!AI$7</f>
        <v>0</v>
      </c>
      <c r="AJ27" s="86" t="n">
        <f aca="false">'SJ by Month'!AJ27*'SJ revenue'!$H$27*'SJ revenue'!AJ$7</f>
        <v>0</v>
      </c>
      <c r="AK27" s="86" t="n">
        <f aca="false">'SJ by Month'!AK27*'SJ revenue'!$H$27*'SJ revenue'!AK$7</f>
        <v>0</v>
      </c>
      <c r="AL27" s="86" t="n">
        <f aca="false">'SJ by Month'!AL27*'SJ revenue'!$H$27*'SJ revenue'!AL$7</f>
        <v>0</v>
      </c>
      <c r="AM27" s="86" t="n">
        <f aca="false">'SJ by Month'!AM27*'SJ revenue'!$H$27*'SJ revenue'!AM$7</f>
        <v>0</v>
      </c>
      <c r="AN27" s="86" t="n">
        <f aca="false">'SJ by Month'!AN27*'SJ revenue'!$H$27*'SJ revenue'!AN$7</f>
        <v>0</v>
      </c>
      <c r="AO27" s="86" t="n">
        <f aca="false">'SJ by Month'!AO27*'SJ revenue'!$H$27*'SJ revenue'!AO$7</f>
        <v>0</v>
      </c>
      <c r="AP27" s="86" t="n">
        <f aca="false">'SJ by Month'!AP27*'SJ revenue'!$H$27*'SJ revenue'!AP$7</f>
        <v>0</v>
      </c>
      <c r="AQ27" s="86" t="n">
        <f aca="false">'SJ by Month'!AQ27*'SJ revenue'!$H$27*'SJ revenue'!AQ$7</f>
        <v>0</v>
      </c>
      <c r="AR27" s="86" t="n">
        <f aca="false">'SJ by Month'!AR27*'SJ revenue'!$H$27*'SJ revenue'!AR$7</f>
        <v>0</v>
      </c>
      <c r="AS27" s="86" t="n">
        <f aca="false">'SJ by Month'!AS27*'SJ revenue'!$H$27*'SJ revenue'!AS$7</f>
        <v>0</v>
      </c>
      <c r="AT27" s="86" t="n">
        <f aca="false">'SJ by Month'!AT27*'SJ revenue'!$H$27*'SJ revenue'!AT$7</f>
        <v>0</v>
      </c>
      <c r="AU27" s="86" t="n">
        <f aca="false">'SJ by Month'!AU27*'SJ revenue'!$H$27*'SJ revenue'!AU$7</f>
        <v>0</v>
      </c>
      <c r="AV27" s="86" t="n">
        <f aca="false">'SJ by Month'!AV27*'SJ revenue'!$H$27*'SJ revenue'!AV$7</f>
        <v>0</v>
      </c>
      <c r="AW27" s="86" t="n">
        <f aca="false">'SJ by Month'!AW27*'SJ revenue'!$H$27*'SJ revenue'!AW$7</f>
        <v>0</v>
      </c>
      <c r="AX27" s="86" t="n">
        <f aca="false">'SJ by Month'!AX27*'SJ revenue'!$H$27*'SJ revenue'!AX$7</f>
        <v>0</v>
      </c>
      <c r="AY27" s="86" t="n">
        <f aca="false">'SJ by Month'!AY27*'SJ revenue'!$H$27*'SJ revenue'!AY$7</f>
        <v>0</v>
      </c>
      <c r="AZ27" s="86" t="n">
        <f aca="false">'SJ by Month'!AZ27*'SJ revenue'!$H$27*'SJ revenue'!AZ$7</f>
        <v>0</v>
      </c>
      <c r="BA27" s="86" t="n">
        <f aca="false">'SJ by Month'!BA27*'SJ revenue'!$H$27*'SJ revenue'!BA$7</f>
        <v>0</v>
      </c>
      <c r="BB27" s="86" t="n">
        <f aca="false">'SJ by Month'!BB27*'SJ revenue'!$H$27*'SJ revenue'!BB$7</f>
        <v>0</v>
      </c>
      <c r="BC27" s="86" t="n">
        <f aca="false">'SJ by Month'!BC27*'SJ revenue'!$H$27*'SJ revenue'!BC$7</f>
        <v>0</v>
      </c>
      <c r="BD27" s="86" t="n">
        <f aca="false">'SJ by Month'!BD27*'SJ revenue'!$H$27*'SJ revenue'!BD$7</f>
        <v>0</v>
      </c>
      <c r="BE27" s="86" t="n">
        <f aca="false">'SJ by Month'!BE27*'SJ revenue'!$H$27*'SJ revenue'!BE$7</f>
        <v>0</v>
      </c>
      <c r="BF27" s="86" t="n">
        <f aca="false">'SJ by Month'!BF27*'SJ revenue'!$H$27*'SJ revenue'!BF$7</f>
        <v>0</v>
      </c>
      <c r="BG27" s="86" t="n">
        <f aca="false">'SJ by Month'!BG27*'SJ revenue'!$H$27*'SJ revenue'!BG$7</f>
        <v>0</v>
      </c>
      <c r="BH27" s="86" t="n">
        <f aca="false">'SJ by Month'!BH27*'SJ revenue'!$H$27*'SJ revenue'!BH$7</f>
        <v>0</v>
      </c>
      <c r="BI27" s="86" t="n">
        <f aca="false">'SJ by Month'!BI27*'SJ revenue'!$H$27*'SJ revenue'!BI$7</f>
        <v>0</v>
      </c>
      <c r="BJ27" s="86" t="n">
        <f aca="false">'SJ by Month'!BJ27*'SJ revenue'!$H$27*'SJ revenue'!BJ$7</f>
        <v>0</v>
      </c>
      <c r="BK27" s="86" t="n">
        <f aca="false">'SJ by Month'!BK27*'SJ revenue'!$H$27*'SJ revenue'!BK$7</f>
        <v>0</v>
      </c>
      <c r="BL27" s="86" t="n">
        <f aca="false">'SJ by Month'!BL27*'SJ revenue'!$H$27*'SJ revenue'!BL$7</f>
        <v>0</v>
      </c>
      <c r="BM27" s="86" t="n">
        <f aca="false">'SJ by Month'!BM27*'SJ revenue'!$H$27*'SJ revenue'!BM$7</f>
        <v>0</v>
      </c>
      <c r="BN27" s="86" t="n">
        <f aca="false">'SJ by Month'!BN27*'SJ revenue'!$H$27*'SJ revenue'!BN$7</f>
        <v>0</v>
      </c>
      <c r="BO27" s="86" t="n">
        <f aca="false">'SJ by Month'!BO27*'SJ revenue'!$H$27*'SJ revenue'!BO$7</f>
        <v>0</v>
      </c>
      <c r="BP27" s="86" t="n">
        <f aca="false">'SJ by Month'!BP27*'SJ revenue'!$H$27*'SJ revenue'!BP$7</f>
        <v>0</v>
      </c>
      <c r="BQ27" s="86" t="n">
        <f aca="false">'SJ by Month'!BQ27*'SJ revenue'!$H$27*'SJ revenue'!BQ$7</f>
        <v>0</v>
      </c>
      <c r="BR27" s="86" t="n">
        <f aca="false">'SJ by Month'!BR27*'SJ revenue'!$H$27*'SJ revenue'!BR$7</f>
        <v>0</v>
      </c>
      <c r="BS27" s="86" t="n">
        <f aca="false">'SJ by Month'!BS27*'SJ revenue'!$H$27*'SJ revenue'!BS$7</f>
        <v>0</v>
      </c>
      <c r="BT27" s="86" t="n">
        <f aca="false">'SJ by Month'!BT27*'SJ revenue'!$H$27*'SJ revenue'!BT$7</f>
        <v>0</v>
      </c>
      <c r="BU27" s="86" t="n">
        <f aca="false">'SJ by Month'!BU27*'SJ revenue'!$H$27*'SJ revenue'!BU$7</f>
        <v>0</v>
      </c>
      <c r="BV27" s="86" t="n">
        <f aca="false">'SJ by Month'!BV27*'SJ revenue'!$H$27*'SJ revenue'!BV$7</f>
        <v>0</v>
      </c>
      <c r="BW27" s="80"/>
    </row>
    <row r="28" customFormat="false" ht="12.75" hidden="false" customHeight="false" outlineLevel="0" collapsed="false">
      <c r="A28" s="0" t="n">
        <v>21175</v>
      </c>
      <c r="B28" s="80" t="s">
        <v>59</v>
      </c>
      <c r="C28" s="82" t="n">
        <v>150000</v>
      </c>
      <c r="D28" s="83" t="n">
        <v>33679</v>
      </c>
      <c r="E28" s="83" t="n">
        <v>39172</v>
      </c>
      <c r="F28" s="0" t="s">
        <v>47</v>
      </c>
      <c r="G28" s="84" t="n">
        <v>38807</v>
      </c>
      <c r="H28" s="122" t="n">
        <v>0.1063</v>
      </c>
      <c r="I28" s="82" t="n">
        <v>150000</v>
      </c>
      <c r="J28" s="86" t="n">
        <v>150000</v>
      </c>
      <c r="K28" s="157"/>
      <c r="L28" s="86" t="n">
        <f aca="false">'SJ by Month'!L28*'SJ revenue'!$H$28*'SJ revenue'!L$7</f>
        <v>494295</v>
      </c>
      <c r="M28" s="86" t="n">
        <f aca="false">'SJ by Month'!M28*'SJ revenue'!$H$28*'SJ revenue'!M$7</f>
        <v>478350</v>
      </c>
      <c r="N28" s="86" t="n">
        <f aca="false">'SJ by Month'!N28*'SJ revenue'!$H$28*'SJ revenue'!N$7</f>
        <v>494295</v>
      </c>
      <c r="O28" s="86" t="n">
        <f aca="false">'SJ by Month'!O28*'SJ revenue'!$H$28*'SJ revenue'!O$7</f>
        <v>494295</v>
      </c>
      <c r="P28" s="86" t="n">
        <f aca="false">'SJ by Month'!P28*'SJ revenue'!$H$28*'SJ revenue'!P$7</f>
        <v>446460</v>
      </c>
      <c r="Q28" s="86" t="n">
        <f aca="false">'SJ by Month'!Q28*'SJ revenue'!$H$28*'SJ revenue'!Q$7</f>
        <v>494295</v>
      </c>
      <c r="R28" s="86" t="n">
        <f aca="false">'SJ by Month'!R28*'SJ revenue'!$H$28*'SJ revenue'!R$7</f>
        <v>478350</v>
      </c>
      <c r="S28" s="86" t="n">
        <f aca="false">'SJ by Month'!S28*'SJ revenue'!$H$28*'SJ revenue'!S$7</f>
        <v>494295</v>
      </c>
      <c r="T28" s="86" t="n">
        <f aca="false">'SJ by Month'!T28*'SJ revenue'!$H$28*'SJ revenue'!T$7</f>
        <v>478350</v>
      </c>
      <c r="U28" s="86" t="n">
        <f aca="false">'SJ by Month'!U28*'SJ revenue'!$H$28*'SJ revenue'!U$7</f>
        <v>494295</v>
      </c>
      <c r="V28" s="86" t="n">
        <f aca="false">'SJ by Month'!V28*'SJ revenue'!$H$28*'SJ revenue'!V$7</f>
        <v>494295</v>
      </c>
      <c r="W28" s="86" t="n">
        <f aca="false">'SJ by Month'!W28*'SJ revenue'!$H$28*'SJ revenue'!W$7</f>
        <v>478350</v>
      </c>
      <c r="X28" s="86" t="n">
        <f aca="false">'SJ by Month'!X28*'SJ revenue'!$H$28*'SJ revenue'!X$7</f>
        <v>494295</v>
      </c>
      <c r="Y28" s="86" t="n">
        <f aca="false">'SJ by Month'!Y28*'SJ revenue'!$H$28*'SJ revenue'!Y$7</f>
        <v>478350</v>
      </c>
      <c r="Z28" s="86" t="n">
        <f aca="false">'SJ by Month'!Z28*'SJ revenue'!$H$28*'SJ revenue'!Z$7</f>
        <v>494295</v>
      </c>
      <c r="AA28" s="86" t="n">
        <f aca="false">'SJ by Month'!AA28*'SJ revenue'!$H$28*'SJ revenue'!AA$7</f>
        <v>494295</v>
      </c>
      <c r="AB28" s="86" t="n">
        <f aca="false">'SJ by Month'!AB28*'SJ revenue'!$H$28*'SJ revenue'!AB$7</f>
        <v>446460</v>
      </c>
      <c r="AC28" s="86" t="n">
        <f aca="false">'SJ by Month'!AC28*'SJ revenue'!$H$28*'SJ revenue'!AC$7</f>
        <v>494295</v>
      </c>
      <c r="AD28" s="86" t="n">
        <f aca="false">'SJ by Month'!AD28*'SJ revenue'!$H$28*'SJ revenue'!AD$7</f>
        <v>478350</v>
      </c>
      <c r="AE28" s="86" t="n">
        <f aca="false">'SJ by Month'!AE28*'SJ revenue'!$H$28*'SJ revenue'!AE$7</f>
        <v>494295</v>
      </c>
      <c r="AF28" s="86" t="n">
        <f aca="false">'SJ by Month'!AF28*'SJ revenue'!$H$28*'SJ revenue'!AF$7</f>
        <v>478350</v>
      </c>
      <c r="AG28" s="86" t="n">
        <f aca="false">'SJ by Month'!AG28*'SJ revenue'!$H$28*'SJ revenue'!AG$7</f>
        <v>494295</v>
      </c>
      <c r="AH28" s="86" t="n">
        <f aca="false">'SJ by Month'!AH28*'SJ revenue'!$H$28*'SJ revenue'!AH$7</f>
        <v>494295</v>
      </c>
      <c r="AI28" s="86" t="n">
        <f aca="false">'SJ by Month'!AI28*'SJ revenue'!$H$28*'SJ revenue'!AI$7</f>
        <v>478350</v>
      </c>
      <c r="AJ28" s="86" t="n">
        <f aca="false">'SJ by Month'!AJ28*'SJ revenue'!$H$28*'SJ revenue'!AJ$7</f>
        <v>494295</v>
      </c>
      <c r="AK28" s="86" t="n">
        <f aca="false">'SJ by Month'!AK28*'SJ revenue'!$H$28*'SJ revenue'!AK$7</f>
        <v>478350</v>
      </c>
      <c r="AL28" s="86" t="n">
        <f aca="false">'SJ by Month'!AL28*'SJ revenue'!$H$28*'SJ revenue'!AL$7</f>
        <v>494295</v>
      </c>
      <c r="AM28" s="86" t="n">
        <f aca="false">'SJ by Month'!AM28*'SJ revenue'!$H$28*'SJ revenue'!AM$7</f>
        <v>494295</v>
      </c>
      <c r="AN28" s="86" t="n">
        <f aca="false">'SJ by Month'!AN28*'SJ revenue'!$H$28*'SJ revenue'!AN$7</f>
        <v>462405</v>
      </c>
      <c r="AO28" s="86" t="n">
        <f aca="false">'SJ by Month'!AO28*'SJ revenue'!$H$28*'SJ revenue'!AO$7</f>
        <v>494295</v>
      </c>
      <c r="AP28" s="86" t="n">
        <f aca="false">'SJ by Month'!AP28*'SJ revenue'!$H$28*'SJ revenue'!AP$7</f>
        <v>478350</v>
      </c>
      <c r="AQ28" s="86" t="n">
        <f aca="false">'SJ by Month'!AQ28*'SJ revenue'!$H$28*'SJ revenue'!AQ$7</f>
        <v>494295</v>
      </c>
      <c r="AR28" s="86" t="n">
        <f aca="false">'SJ by Month'!AR28*'SJ revenue'!$H$28*'SJ revenue'!AR$7</f>
        <v>478350</v>
      </c>
      <c r="AS28" s="86" t="n">
        <f aca="false">'SJ by Month'!AS28*'SJ revenue'!$H$28*'SJ revenue'!AS$7</f>
        <v>494295</v>
      </c>
      <c r="AT28" s="86" t="n">
        <f aca="false">'SJ by Month'!AT28*'SJ revenue'!$H$28*'SJ revenue'!AT$7</f>
        <v>494295</v>
      </c>
      <c r="AU28" s="86" t="n">
        <f aca="false">'SJ by Month'!AU28*'SJ revenue'!$H$28*'SJ revenue'!AU$7</f>
        <v>478350</v>
      </c>
      <c r="AV28" s="86" t="n">
        <f aca="false">'SJ by Month'!AV28*'SJ revenue'!$H$28*'SJ revenue'!AV$7</f>
        <v>494295</v>
      </c>
      <c r="AW28" s="86" t="n">
        <f aca="false">'SJ by Month'!AW28*'SJ revenue'!$H$28*'SJ revenue'!AW$7</f>
        <v>478350</v>
      </c>
      <c r="AX28" s="86" t="n">
        <f aca="false">'SJ by Month'!AX28*'SJ revenue'!$H$28*'SJ revenue'!AX$7</f>
        <v>494295</v>
      </c>
      <c r="AY28" s="86" t="n">
        <f aca="false">'SJ by Month'!AY28*'SJ revenue'!$H$28*'SJ revenue'!AY$7</f>
        <v>494295</v>
      </c>
      <c r="AZ28" s="86" t="n">
        <f aca="false">'SJ by Month'!AZ28*'SJ revenue'!$H$28*'SJ revenue'!AZ$7</f>
        <v>446460</v>
      </c>
      <c r="BA28" s="86" t="n">
        <f aca="false">'SJ by Month'!BA28*'SJ revenue'!$H$28*'SJ revenue'!BA$7</f>
        <v>494295</v>
      </c>
      <c r="BB28" s="86" t="n">
        <f aca="false">'SJ by Month'!BB28*'SJ revenue'!$H$28*'SJ revenue'!BB$7</f>
        <v>478350</v>
      </c>
      <c r="BC28" s="86" t="n">
        <f aca="false">'SJ by Month'!BC28*'SJ revenue'!$H$28*'SJ revenue'!BC$7</f>
        <v>494295</v>
      </c>
      <c r="BD28" s="86" t="n">
        <f aca="false">'SJ by Month'!BD28*'SJ revenue'!$H$28*'SJ revenue'!BD$7</f>
        <v>478350</v>
      </c>
      <c r="BE28" s="86" t="n">
        <f aca="false">'SJ by Month'!BE28*'SJ revenue'!$H$28*'SJ revenue'!BE$7</f>
        <v>494295</v>
      </c>
      <c r="BF28" s="86" t="n">
        <f aca="false">'SJ by Month'!BF28*'SJ revenue'!$H$28*'SJ revenue'!BF$7</f>
        <v>494295</v>
      </c>
      <c r="BG28" s="86" t="n">
        <f aca="false">'SJ by Month'!BG28*'SJ revenue'!$H$28*'SJ revenue'!BG$7</f>
        <v>478350</v>
      </c>
      <c r="BH28" s="86" t="n">
        <f aca="false">'SJ by Month'!BH28*'SJ revenue'!$H$28*'SJ revenue'!BH$7</f>
        <v>494295</v>
      </c>
      <c r="BI28" s="86" t="n">
        <f aca="false">'SJ by Month'!BI28*'SJ revenue'!$H$28*'SJ revenue'!BI$7</f>
        <v>478350</v>
      </c>
      <c r="BJ28" s="86" t="n">
        <f aca="false">'SJ by Month'!BJ28*'SJ revenue'!$H$28*'SJ revenue'!BJ$7</f>
        <v>494295</v>
      </c>
      <c r="BK28" s="86" t="n">
        <f aca="false">'SJ by Month'!BK28*'SJ revenue'!$H$28*'SJ revenue'!BK$7</f>
        <v>494295</v>
      </c>
      <c r="BL28" s="86" t="n">
        <f aca="false">'SJ by Month'!BL28*'SJ revenue'!$H$28*'SJ revenue'!BL$7</f>
        <v>446460</v>
      </c>
      <c r="BM28" s="86" t="n">
        <f aca="false">'SJ by Month'!BM28*'SJ revenue'!$H$28*'SJ revenue'!BM$7</f>
        <v>494295</v>
      </c>
      <c r="BN28" s="86" t="n">
        <f aca="false">'SJ by Month'!BN28*'SJ revenue'!$H$28*'SJ revenue'!BN$7</f>
        <v>478350</v>
      </c>
      <c r="BO28" s="86" t="n">
        <f aca="false">'SJ by Month'!BO28*'SJ revenue'!$H$28*'SJ revenue'!BO$7</f>
        <v>494295</v>
      </c>
      <c r="BP28" s="86" t="n">
        <f aca="false">'SJ by Month'!BP28*'SJ revenue'!$H$28*'SJ revenue'!BP$7</f>
        <v>478350</v>
      </c>
      <c r="BQ28" s="86" t="n">
        <f aca="false">'SJ by Month'!BQ28*'SJ revenue'!$H$28*'SJ revenue'!BQ$7</f>
        <v>494295</v>
      </c>
      <c r="BR28" s="86" t="n">
        <f aca="false">'SJ by Month'!BR28*'SJ revenue'!$H$28*'SJ revenue'!BR$7</f>
        <v>494295</v>
      </c>
      <c r="BS28" s="86" t="n">
        <f aca="false">'SJ by Month'!BS28*'SJ revenue'!$H$28*'SJ revenue'!BS$7</f>
        <v>478350</v>
      </c>
      <c r="BT28" s="86" t="n">
        <f aca="false">'SJ by Month'!BT28*'SJ revenue'!$H$28*'SJ revenue'!BT$7</f>
        <v>494295</v>
      </c>
      <c r="BU28" s="86" t="n">
        <f aca="false">'SJ by Month'!BU28*'SJ revenue'!$H$28*'SJ revenue'!BU$7</f>
        <v>478350</v>
      </c>
      <c r="BV28" s="86" t="n">
        <f aca="false">'SJ by Month'!BV28*'SJ revenue'!$H$28*'SJ revenue'!BV$7</f>
        <v>494295</v>
      </c>
      <c r="BW28" s="80"/>
    </row>
    <row r="29" customFormat="false" ht="12.75" hidden="false" customHeight="false" outlineLevel="0" collapsed="false">
      <c r="A29" s="0" t="n">
        <v>24809</v>
      </c>
      <c r="B29" s="80" t="s">
        <v>55</v>
      </c>
      <c r="C29" s="82" t="n">
        <v>20000</v>
      </c>
      <c r="D29" s="83" t="n">
        <v>35400</v>
      </c>
      <c r="E29" s="83" t="n">
        <v>37225</v>
      </c>
      <c r="F29" s="0" t="s">
        <v>47</v>
      </c>
      <c r="G29" s="92" t="s">
        <v>52</v>
      </c>
      <c r="H29" s="122" t="n">
        <v>0.2243</v>
      </c>
      <c r="I29" s="82" t="n">
        <v>20000</v>
      </c>
      <c r="J29" s="86" t="n">
        <v>20000</v>
      </c>
      <c r="K29" s="157"/>
      <c r="L29" s="86" t="n">
        <f aca="false">'SJ by Month'!L29*'SJ revenue'!$H$29*'SJ revenue'!L$7</f>
        <v>139066</v>
      </c>
      <c r="M29" s="86" t="n">
        <f aca="false">'SJ by Month'!M29*'SJ revenue'!$H$29*'SJ revenue'!M$7</f>
        <v>134580</v>
      </c>
      <c r="N29" s="86" t="n">
        <f aca="false">'SJ by Month'!N29*'SJ revenue'!$H$29*'SJ revenue'!N$7</f>
        <v>0</v>
      </c>
      <c r="O29" s="86" t="n">
        <f aca="false">'SJ by Month'!O29*'SJ revenue'!$H$29*'SJ revenue'!O$7</f>
        <v>0</v>
      </c>
      <c r="P29" s="86" t="n">
        <f aca="false">'SJ by Month'!P29*'SJ revenue'!$H$29*'SJ revenue'!P$7</f>
        <v>0</v>
      </c>
      <c r="Q29" s="86" t="n">
        <f aca="false">'SJ by Month'!Q29*'SJ revenue'!$H$29*'SJ revenue'!Q$7</f>
        <v>0</v>
      </c>
      <c r="R29" s="86" t="n">
        <f aca="false">'SJ by Month'!R29*'SJ revenue'!$H$29*'SJ revenue'!R$7</f>
        <v>0</v>
      </c>
      <c r="S29" s="86" t="n">
        <f aca="false">'SJ by Month'!S29*'SJ revenue'!$H$29*'SJ revenue'!S$7</f>
        <v>0</v>
      </c>
      <c r="T29" s="86" t="n">
        <f aca="false">'SJ by Month'!T29*'SJ revenue'!$H$29*'SJ revenue'!T$7</f>
        <v>0</v>
      </c>
      <c r="U29" s="86" t="n">
        <f aca="false">'SJ by Month'!U29*'SJ revenue'!$H$29*'SJ revenue'!U$7</f>
        <v>0</v>
      </c>
      <c r="V29" s="86" t="n">
        <f aca="false">'SJ by Month'!V29*'SJ revenue'!$H$29*'SJ revenue'!V$7</f>
        <v>0</v>
      </c>
      <c r="W29" s="86" t="n">
        <f aca="false">'SJ by Month'!W29*'SJ revenue'!$H$29*'SJ revenue'!W$7</f>
        <v>0</v>
      </c>
      <c r="X29" s="86" t="n">
        <f aca="false">'SJ by Month'!X29*'SJ revenue'!$H$29*'SJ revenue'!X$7</f>
        <v>0</v>
      </c>
      <c r="Y29" s="86" t="n">
        <f aca="false">'SJ by Month'!Y29*'SJ revenue'!$H$29*'SJ revenue'!Y$7</f>
        <v>0</v>
      </c>
      <c r="Z29" s="86" t="n">
        <f aca="false">'SJ by Month'!Z29*'SJ revenue'!$H$29*'SJ revenue'!Z$7</f>
        <v>0</v>
      </c>
      <c r="AA29" s="86" t="n">
        <f aca="false">'SJ by Month'!AA29*'SJ revenue'!$H$29*'SJ revenue'!AA$7</f>
        <v>0</v>
      </c>
      <c r="AB29" s="86" t="n">
        <f aca="false">'SJ by Month'!AB29*'SJ revenue'!$H$29*'SJ revenue'!AB$7</f>
        <v>0</v>
      </c>
      <c r="AC29" s="86" t="n">
        <f aca="false">'SJ by Month'!AC29*'SJ revenue'!$H$29*'SJ revenue'!AC$7</f>
        <v>0</v>
      </c>
      <c r="AD29" s="86" t="n">
        <f aca="false">'SJ by Month'!AD29*'SJ revenue'!$H$29*'SJ revenue'!AD$7</f>
        <v>0</v>
      </c>
      <c r="AE29" s="86" t="n">
        <f aca="false">'SJ by Month'!AE29*'SJ revenue'!$H$29*'SJ revenue'!AE$7</f>
        <v>0</v>
      </c>
      <c r="AF29" s="86" t="n">
        <f aca="false">'SJ by Month'!AF29*'SJ revenue'!$H$29*'SJ revenue'!AF$7</f>
        <v>0</v>
      </c>
      <c r="AG29" s="86" t="n">
        <f aca="false">'SJ by Month'!AG29*'SJ revenue'!$H$29*'SJ revenue'!AG$7</f>
        <v>0</v>
      </c>
      <c r="AH29" s="86" t="n">
        <f aca="false">'SJ by Month'!AH29*'SJ revenue'!$H$29*'SJ revenue'!AH$7</f>
        <v>0</v>
      </c>
      <c r="AI29" s="86" t="n">
        <f aca="false">'SJ by Month'!AI29*'SJ revenue'!$H$29*'SJ revenue'!AI$7</f>
        <v>0</v>
      </c>
      <c r="AJ29" s="86" t="n">
        <f aca="false">'SJ by Month'!AJ29*'SJ revenue'!$H$29*'SJ revenue'!AJ$7</f>
        <v>0</v>
      </c>
      <c r="AK29" s="86" t="n">
        <f aca="false">'SJ by Month'!AK29*'SJ revenue'!$H$29*'SJ revenue'!AK$7</f>
        <v>0</v>
      </c>
      <c r="AL29" s="86" t="n">
        <f aca="false">'SJ by Month'!AL29*'SJ revenue'!$H$29*'SJ revenue'!AL$7</f>
        <v>0</v>
      </c>
      <c r="AM29" s="86" t="n">
        <f aca="false">'SJ by Month'!AM29*'SJ revenue'!$H$29*'SJ revenue'!AM$7</f>
        <v>0</v>
      </c>
      <c r="AN29" s="86" t="n">
        <f aca="false">'SJ by Month'!AN29*'SJ revenue'!$H$29*'SJ revenue'!AN$7</f>
        <v>0</v>
      </c>
      <c r="AO29" s="86" t="n">
        <f aca="false">'SJ by Month'!AO29*'SJ revenue'!$H$29*'SJ revenue'!AO$7</f>
        <v>0</v>
      </c>
      <c r="AP29" s="86" t="n">
        <f aca="false">'SJ by Month'!AP29*'SJ revenue'!$H$29*'SJ revenue'!AP$7</f>
        <v>0</v>
      </c>
      <c r="AQ29" s="86" t="n">
        <f aca="false">'SJ by Month'!AQ29*'SJ revenue'!$H$29*'SJ revenue'!AQ$7</f>
        <v>0</v>
      </c>
      <c r="AR29" s="86" t="n">
        <f aca="false">'SJ by Month'!AR29*'SJ revenue'!$H$29*'SJ revenue'!AR$7</f>
        <v>0</v>
      </c>
      <c r="AS29" s="86" t="n">
        <f aca="false">'SJ by Month'!AS29*'SJ revenue'!$H$29*'SJ revenue'!AS$7</f>
        <v>0</v>
      </c>
      <c r="AT29" s="86" t="n">
        <f aca="false">'SJ by Month'!AT29*'SJ revenue'!$H$29*'SJ revenue'!AT$7</f>
        <v>0</v>
      </c>
      <c r="AU29" s="86" t="n">
        <f aca="false">'SJ by Month'!AU29*'SJ revenue'!$H$29*'SJ revenue'!AU$7</f>
        <v>0</v>
      </c>
      <c r="AV29" s="86" t="n">
        <f aca="false">'SJ by Month'!AV29*'SJ revenue'!$H$29*'SJ revenue'!AV$7</f>
        <v>0</v>
      </c>
      <c r="AW29" s="86" t="n">
        <f aca="false">'SJ by Month'!AW29*'SJ revenue'!$H$29*'SJ revenue'!AW$7</f>
        <v>0</v>
      </c>
      <c r="AX29" s="86" t="n">
        <f aca="false">'SJ by Month'!AX29*'SJ revenue'!$H$29*'SJ revenue'!AX$7</f>
        <v>0</v>
      </c>
      <c r="AY29" s="86" t="n">
        <f aca="false">'SJ by Month'!AY29*'SJ revenue'!$H$29*'SJ revenue'!AY$7</f>
        <v>0</v>
      </c>
      <c r="AZ29" s="86" t="n">
        <f aca="false">'SJ by Month'!AZ29*'SJ revenue'!$H$29*'SJ revenue'!AZ$7</f>
        <v>0</v>
      </c>
      <c r="BA29" s="86" t="n">
        <f aca="false">'SJ by Month'!BA29*'SJ revenue'!$H$29*'SJ revenue'!BA$7</f>
        <v>0</v>
      </c>
      <c r="BB29" s="86" t="n">
        <f aca="false">'SJ by Month'!BB29*'SJ revenue'!$H$29*'SJ revenue'!BB$7</f>
        <v>0</v>
      </c>
      <c r="BC29" s="86" t="n">
        <f aca="false">'SJ by Month'!BC29*'SJ revenue'!$H$29*'SJ revenue'!BC$7</f>
        <v>0</v>
      </c>
      <c r="BD29" s="86" t="n">
        <f aca="false">'SJ by Month'!BD29*'SJ revenue'!$H$29*'SJ revenue'!BD$7</f>
        <v>0</v>
      </c>
      <c r="BE29" s="86" t="n">
        <f aca="false">'SJ by Month'!BE29*'SJ revenue'!$H$29*'SJ revenue'!BE$7</f>
        <v>0</v>
      </c>
      <c r="BF29" s="86" t="n">
        <f aca="false">'SJ by Month'!BF29*'SJ revenue'!$H$29*'SJ revenue'!BF$7</f>
        <v>0</v>
      </c>
      <c r="BG29" s="86" t="n">
        <f aca="false">'SJ by Month'!BG29*'SJ revenue'!$H$29*'SJ revenue'!BG$7</f>
        <v>0</v>
      </c>
      <c r="BH29" s="86" t="n">
        <f aca="false">'SJ by Month'!BH29*'SJ revenue'!$H$29*'SJ revenue'!BH$7</f>
        <v>0</v>
      </c>
      <c r="BI29" s="86" t="n">
        <f aca="false">'SJ by Month'!BI29*'SJ revenue'!$H$29*'SJ revenue'!BI$7</f>
        <v>0</v>
      </c>
      <c r="BJ29" s="86" t="n">
        <f aca="false">'SJ by Month'!BJ29*'SJ revenue'!$H$29*'SJ revenue'!BJ$7</f>
        <v>0</v>
      </c>
      <c r="BK29" s="86" t="n">
        <f aca="false">'SJ by Month'!BK29*'SJ revenue'!$H$29*'SJ revenue'!BK$7</f>
        <v>0</v>
      </c>
      <c r="BL29" s="86" t="n">
        <f aca="false">'SJ by Month'!BL29*'SJ revenue'!$H$29*'SJ revenue'!BL$7</f>
        <v>0</v>
      </c>
      <c r="BM29" s="86" t="n">
        <f aca="false">'SJ by Month'!BM29*'SJ revenue'!$H$29*'SJ revenue'!BM$7</f>
        <v>0</v>
      </c>
      <c r="BN29" s="86" t="n">
        <f aca="false">'SJ by Month'!BN29*'SJ revenue'!$H$29*'SJ revenue'!BN$7</f>
        <v>0</v>
      </c>
      <c r="BO29" s="86" t="n">
        <f aca="false">'SJ by Month'!BO29*'SJ revenue'!$H$29*'SJ revenue'!BO$7</f>
        <v>0</v>
      </c>
      <c r="BP29" s="86" t="n">
        <f aca="false">'SJ by Month'!BP29*'SJ revenue'!$H$29*'SJ revenue'!BP$7</f>
        <v>0</v>
      </c>
      <c r="BQ29" s="86" t="n">
        <f aca="false">'SJ by Month'!BQ29*'SJ revenue'!$H$29*'SJ revenue'!BQ$7</f>
        <v>0</v>
      </c>
      <c r="BR29" s="86" t="n">
        <f aca="false">'SJ by Month'!BR29*'SJ revenue'!$H$29*'SJ revenue'!BR$7</f>
        <v>0</v>
      </c>
      <c r="BS29" s="86" t="n">
        <f aca="false">'SJ by Month'!BS29*'SJ revenue'!$H$29*'SJ revenue'!BS$7</f>
        <v>0</v>
      </c>
      <c r="BT29" s="86" t="n">
        <f aca="false">'SJ by Month'!BT29*'SJ revenue'!$H$29*'SJ revenue'!BT$7</f>
        <v>0</v>
      </c>
      <c r="BU29" s="86" t="n">
        <f aca="false">'SJ by Month'!BU29*'SJ revenue'!$H$29*'SJ revenue'!BU$7</f>
        <v>0</v>
      </c>
      <c r="BV29" s="86" t="n">
        <f aca="false">'SJ by Month'!BV29*'SJ revenue'!$H$29*'SJ revenue'!BV$7</f>
        <v>0</v>
      </c>
      <c r="BW29" s="80"/>
    </row>
    <row r="30" customFormat="false" ht="12.75" hidden="false" customHeight="false" outlineLevel="0" collapsed="false">
      <c r="A30" s="0" t="n">
        <v>27454</v>
      </c>
      <c r="B30" s="80" t="s">
        <v>62</v>
      </c>
      <c r="C30" s="82" t="n">
        <v>27500</v>
      </c>
      <c r="D30" s="83" t="n">
        <v>37257</v>
      </c>
      <c r="E30" s="83" t="n">
        <v>37621</v>
      </c>
      <c r="F30" s="0" t="s">
        <v>49</v>
      </c>
      <c r="G30" s="92"/>
      <c r="H30" s="122" t="n">
        <v>0</v>
      </c>
      <c r="J30" s="80"/>
      <c r="K30" s="62"/>
      <c r="L30" s="86" t="n">
        <f aca="false">'SJ by Month'!L30*'SJ revenue'!$H$30*'SJ revenue'!L$7</f>
        <v>0</v>
      </c>
      <c r="M30" s="86" t="n">
        <f aca="false">'SJ by Month'!M30*'SJ revenue'!$H$30*'SJ revenue'!M$7</f>
        <v>0</v>
      </c>
      <c r="N30" s="86" t="n">
        <f aca="false">'SJ by Month'!N30*'SJ revenue'!$H$30*'SJ revenue'!N$7</f>
        <v>0</v>
      </c>
      <c r="O30" s="86" t="n">
        <f aca="false">'SJ by Month'!O30*'SJ revenue'!$H$30*'SJ revenue'!O$7</f>
        <v>0</v>
      </c>
      <c r="P30" s="86" t="n">
        <f aca="false">'SJ by Month'!P30*'SJ revenue'!$H$30*'SJ revenue'!P$7</f>
        <v>0</v>
      </c>
      <c r="Q30" s="86" t="n">
        <f aca="false">'SJ by Month'!Q30*'SJ revenue'!$H$30*'SJ revenue'!Q$7</f>
        <v>0</v>
      </c>
      <c r="R30" s="86" t="n">
        <f aca="false">'SJ by Month'!R30*'SJ revenue'!$H$30*'SJ revenue'!R$7</f>
        <v>0</v>
      </c>
      <c r="S30" s="86" t="n">
        <f aca="false">'SJ by Month'!S30*'SJ revenue'!$H$30*'SJ revenue'!S$7</f>
        <v>0</v>
      </c>
      <c r="T30" s="86" t="n">
        <f aca="false">'SJ by Month'!T30*'SJ revenue'!$H$30*'SJ revenue'!T$7</f>
        <v>0</v>
      </c>
      <c r="U30" s="86" t="n">
        <f aca="false">'SJ by Month'!U30*'SJ revenue'!$H$30*'SJ revenue'!U$7</f>
        <v>0</v>
      </c>
      <c r="V30" s="86" t="n">
        <f aca="false">'SJ by Month'!V30*'SJ revenue'!$H$30*'SJ revenue'!V$7</f>
        <v>0</v>
      </c>
      <c r="W30" s="86" t="n">
        <f aca="false">'SJ by Month'!W30*'SJ revenue'!$H$30*'SJ revenue'!W$7</f>
        <v>0</v>
      </c>
      <c r="X30" s="86" t="n">
        <f aca="false">'SJ by Month'!X30*'SJ revenue'!$H$30*'SJ revenue'!X$7</f>
        <v>0</v>
      </c>
      <c r="Y30" s="86" t="n">
        <f aca="false">'SJ by Month'!Y30*'SJ revenue'!$H$30*'SJ revenue'!Y$7</f>
        <v>0</v>
      </c>
      <c r="Z30" s="86" t="n">
        <f aca="false">'SJ by Month'!Z30*'SJ revenue'!$H$30*'SJ revenue'!Z$7</f>
        <v>0</v>
      </c>
      <c r="AA30" s="86" t="n">
        <f aca="false">'SJ by Month'!AA30*'SJ revenue'!$H$30*'SJ revenue'!AA$7</f>
        <v>0</v>
      </c>
      <c r="AB30" s="86" t="n">
        <f aca="false">'SJ by Month'!AB30*'SJ revenue'!$H$30*'SJ revenue'!AB$7</f>
        <v>0</v>
      </c>
      <c r="AC30" s="86" t="n">
        <f aca="false">'SJ by Month'!AC30*'SJ revenue'!$H$30*'SJ revenue'!AC$7</f>
        <v>0</v>
      </c>
      <c r="AD30" s="86" t="n">
        <f aca="false">'SJ by Month'!AD30*'SJ revenue'!$H$30*'SJ revenue'!AD$7</f>
        <v>0</v>
      </c>
      <c r="AE30" s="86" t="n">
        <f aca="false">'SJ by Month'!AE30*'SJ revenue'!$H$30*'SJ revenue'!AE$7</f>
        <v>0</v>
      </c>
      <c r="AF30" s="86" t="n">
        <f aca="false">'SJ by Month'!AF30*'SJ revenue'!$H$30*'SJ revenue'!AF$7</f>
        <v>0</v>
      </c>
      <c r="AG30" s="86" t="n">
        <f aca="false">'SJ by Month'!AG30*'SJ revenue'!$H$30*'SJ revenue'!AG$7</f>
        <v>0</v>
      </c>
      <c r="AH30" s="86" t="n">
        <f aca="false">'SJ by Month'!AH30*'SJ revenue'!$H$30*'SJ revenue'!AH$7</f>
        <v>0</v>
      </c>
      <c r="AI30" s="86" t="n">
        <f aca="false">'SJ by Month'!AI30*'SJ revenue'!$H$30*'SJ revenue'!AI$7</f>
        <v>0</v>
      </c>
      <c r="AJ30" s="86" t="n">
        <f aca="false">'SJ by Month'!AJ30*'SJ revenue'!$H$30*'SJ revenue'!AJ$7</f>
        <v>0</v>
      </c>
      <c r="AK30" s="86" t="n">
        <f aca="false">'SJ by Month'!AK30*'SJ revenue'!$H$30*'SJ revenue'!AK$7</f>
        <v>0</v>
      </c>
      <c r="AL30" s="86" t="n">
        <f aca="false">'SJ by Month'!AL30*'SJ revenue'!$H$30*'SJ revenue'!AL$7</f>
        <v>0</v>
      </c>
      <c r="AM30" s="86" t="n">
        <f aca="false">'SJ by Month'!AM30*'SJ revenue'!$H$30*'SJ revenue'!AM$7</f>
        <v>0</v>
      </c>
      <c r="AN30" s="86" t="n">
        <f aca="false">'SJ by Month'!AN30*'SJ revenue'!$H$30*'SJ revenue'!AN$7</f>
        <v>0</v>
      </c>
      <c r="AO30" s="86" t="n">
        <f aca="false">'SJ by Month'!AO30*'SJ revenue'!$H$30*'SJ revenue'!AO$7</f>
        <v>0</v>
      </c>
      <c r="AP30" s="86" t="n">
        <f aca="false">'SJ by Month'!AP30*'SJ revenue'!$H$30*'SJ revenue'!AP$7</f>
        <v>0</v>
      </c>
      <c r="AQ30" s="86" t="n">
        <f aca="false">'SJ by Month'!AQ30*'SJ revenue'!$H$30*'SJ revenue'!AQ$7</f>
        <v>0</v>
      </c>
      <c r="AR30" s="86" t="n">
        <f aca="false">'SJ by Month'!AR30*'SJ revenue'!$H$30*'SJ revenue'!AR$7</f>
        <v>0</v>
      </c>
      <c r="AS30" s="86" t="n">
        <f aca="false">'SJ by Month'!AS30*'SJ revenue'!$H$30*'SJ revenue'!AS$7</f>
        <v>0</v>
      </c>
      <c r="AT30" s="86" t="n">
        <f aca="false">'SJ by Month'!AT30*'SJ revenue'!$H$30*'SJ revenue'!AT$7</f>
        <v>0</v>
      </c>
      <c r="AU30" s="86" t="n">
        <f aca="false">'SJ by Month'!AU30*'SJ revenue'!$H$30*'SJ revenue'!AU$7</f>
        <v>0</v>
      </c>
      <c r="AV30" s="86" t="n">
        <f aca="false">'SJ by Month'!AV30*'SJ revenue'!$H$30*'SJ revenue'!AV$7</f>
        <v>0</v>
      </c>
      <c r="AW30" s="86" t="n">
        <f aca="false">'SJ by Month'!AW30*'SJ revenue'!$H$30*'SJ revenue'!AW$7</f>
        <v>0</v>
      </c>
      <c r="AX30" s="86" t="n">
        <f aca="false">'SJ by Month'!AX30*'SJ revenue'!$H$30*'SJ revenue'!AX$7</f>
        <v>0</v>
      </c>
      <c r="AY30" s="86" t="n">
        <f aca="false">'SJ by Month'!AY30*'SJ revenue'!$H$30*'SJ revenue'!AY$7</f>
        <v>0</v>
      </c>
      <c r="AZ30" s="86" t="n">
        <f aca="false">'SJ by Month'!AZ30*'SJ revenue'!$H$30*'SJ revenue'!AZ$7</f>
        <v>0</v>
      </c>
      <c r="BA30" s="86" t="n">
        <f aca="false">'SJ by Month'!BA30*'SJ revenue'!$H$30*'SJ revenue'!BA$7</f>
        <v>0</v>
      </c>
      <c r="BB30" s="86" t="n">
        <f aca="false">'SJ by Month'!BB30*'SJ revenue'!$H$30*'SJ revenue'!BB$7</f>
        <v>0</v>
      </c>
      <c r="BC30" s="86" t="n">
        <f aca="false">'SJ by Month'!BC30*'SJ revenue'!$H$30*'SJ revenue'!BC$7</f>
        <v>0</v>
      </c>
      <c r="BD30" s="86" t="n">
        <f aca="false">'SJ by Month'!BD30*'SJ revenue'!$H$30*'SJ revenue'!BD$7</f>
        <v>0</v>
      </c>
      <c r="BE30" s="86" t="n">
        <f aca="false">'SJ by Month'!BE30*'SJ revenue'!$H$30*'SJ revenue'!BE$7</f>
        <v>0</v>
      </c>
      <c r="BF30" s="86" t="n">
        <f aca="false">'SJ by Month'!BF30*'SJ revenue'!$H$30*'SJ revenue'!BF$7</f>
        <v>0</v>
      </c>
      <c r="BG30" s="86" t="n">
        <f aca="false">'SJ by Month'!BG30*'SJ revenue'!$H$30*'SJ revenue'!BG$7</f>
        <v>0</v>
      </c>
      <c r="BH30" s="86" t="n">
        <f aca="false">'SJ by Month'!BH30*'SJ revenue'!$H$30*'SJ revenue'!BH$7</f>
        <v>0</v>
      </c>
      <c r="BI30" s="86" t="n">
        <f aca="false">'SJ by Month'!BI30*'SJ revenue'!$H$30*'SJ revenue'!BI$7</f>
        <v>0</v>
      </c>
      <c r="BJ30" s="86" t="n">
        <f aca="false">'SJ by Month'!BJ30*'SJ revenue'!$H$30*'SJ revenue'!BJ$7</f>
        <v>0</v>
      </c>
      <c r="BK30" s="86" t="n">
        <f aca="false">'SJ by Month'!BK30*'SJ revenue'!$H$30*'SJ revenue'!BK$7</f>
        <v>0</v>
      </c>
      <c r="BL30" s="86" t="n">
        <f aca="false">'SJ by Month'!BL30*'SJ revenue'!$H$30*'SJ revenue'!BL$7</f>
        <v>0</v>
      </c>
      <c r="BM30" s="86" t="n">
        <f aca="false">'SJ by Month'!BM30*'SJ revenue'!$H$30*'SJ revenue'!BM$7</f>
        <v>0</v>
      </c>
      <c r="BN30" s="86" t="n">
        <f aca="false">'SJ by Month'!BN30*'SJ revenue'!$H$30*'SJ revenue'!BN$7</f>
        <v>0</v>
      </c>
      <c r="BO30" s="86" t="n">
        <f aca="false">'SJ by Month'!BO30*'SJ revenue'!$H$30*'SJ revenue'!BO$7</f>
        <v>0</v>
      </c>
      <c r="BP30" s="86" t="n">
        <f aca="false">'SJ by Month'!BP30*'SJ revenue'!$H$30*'SJ revenue'!BP$7</f>
        <v>0</v>
      </c>
      <c r="BQ30" s="86" t="n">
        <f aca="false">'SJ by Month'!BQ30*'SJ revenue'!$H$30*'SJ revenue'!BQ$7</f>
        <v>0</v>
      </c>
      <c r="BR30" s="86" t="n">
        <f aca="false">'SJ by Month'!BR30*'SJ revenue'!$H$30*'SJ revenue'!BR$7</f>
        <v>0</v>
      </c>
      <c r="BS30" s="86" t="n">
        <f aca="false">'SJ by Month'!BS30*'SJ revenue'!$H$30*'SJ revenue'!BS$7</f>
        <v>0</v>
      </c>
      <c r="BT30" s="86" t="n">
        <f aca="false">'SJ by Month'!BT30*'SJ revenue'!$H$30*'SJ revenue'!BT$7</f>
        <v>0</v>
      </c>
      <c r="BU30" s="86" t="n">
        <f aca="false">'SJ by Month'!BU30*'SJ revenue'!$H$30*'SJ revenue'!BU$7</f>
        <v>0</v>
      </c>
      <c r="BV30" s="86" t="n">
        <f aca="false">'SJ by Month'!BV30*'SJ revenue'!$H$30*'SJ revenue'!BV$7</f>
        <v>0</v>
      </c>
      <c r="BW30" s="80"/>
    </row>
    <row r="31" customFormat="false" ht="12.75" hidden="false" customHeight="false" outlineLevel="0" collapsed="false">
      <c r="A31" s="0" t="n">
        <v>26816</v>
      </c>
      <c r="B31" s="0" t="s">
        <v>63</v>
      </c>
      <c r="C31" s="82" t="n">
        <v>21500</v>
      </c>
      <c r="D31" s="83" t="n">
        <v>36647</v>
      </c>
      <c r="E31" s="83" t="n">
        <v>38472</v>
      </c>
      <c r="F31" s="0" t="s">
        <v>49</v>
      </c>
      <c r="G31" s="92"/>
      <c r="H31" s="122" t="n">
        <v>0</v>
      </c>
      <c r="I31" s="82" t="n">
        <v>21500</v>
      </c>
      <c r="J31" s="86" t="n">
        <v>21500</v>
      </c>
      <c r="K31" s="62"/>
      <c r="L31" s="86" t="n">
        <f aca="false">'SJ by Month'!L31*'SJ revenue'!$H$31*'SJ revenue'!L$7</f>
        <v>0</v>
      </c>
      <c r="M31" s="86" t="n">
        <f aca="false">'SJ by Month'!M31*'SJ revenue'!$H$31*'SJ revenue'!M$7</f>
        <v>0</v>
      </c>
      <c r="N31" s="86" t="n">
        <f aca="false">'SJ by Month'!N31*'SJ revenue'!$H$31*'SJ revenue'!N$7</f>
        <v>0</v>
      </c>
      <c r="O31" s="86" t="n">
        <f aca="false">'SJ by Month'!O31*'SJ revenue'!$H$31*'SJ revenue'!O$7</f>
        <v>0</v>
      </c>
      <c r="P31" s="86" t="n">
        <f aca="false">'SJ by Month'!P31*'SJ revenue'!$H$31*'SJ revenue'!P$7</f>
        <v>0</v>
      </c>
      <c r="Q31" s="86" t="n">
        <f aca="false">'SJ by Month'!Q31*'SJ revenue'!$H$31*'SJ revenue'!Q$7</f>
        <v>0</v>
      </c>
      <c r="R31" s="86" t="n">
        <f aca="false">'SJ by Month'!R31*'SJ revenue'!$H$31*'SJ revenue'!R$7</f>
        <v>0</v>
      </c>
      <c r="S31" s="86" t="n">
        <f aca="false">'SJ by Month'!S31*'SJ revenue'!$H$31*'SJ revenue'!S$7</f>
        <v>0</v>
      </c>
      <c r="T31" s="86" t="n">
        <f aca="false">'SJ by Month'!T31*'SJ revenue'!$H$31*'SJ revenue'!T$7</f>
        <v>0</v>
      </c>
      <c r="U31" s="86" t="n">
        <f aca="false">'SJ by Month'!U31*'SJ revenue'!$H$31*'SJ revenue'!U$7</f>
        <v>0</v>
      </c>
      <c r="V31" s="86" t="n">
        <f aca="false">'SJ by Month'!V31*'SJ revenue'!$H$31*'SJ revenue'!V$7</f>
        <v>0</v>
      </c>
      <c r="W31" s="86" t="n">
        <f aca="false">'SJ by Month'!W31*'SJ revenue'!$H$31*'SJ revenue'!W$7</f>
        <v>0</v>
      </c>
      <c r="X31" s="86" t="n">
        <f aca="false">'SJ by Month'!X31*'SJ revenue'!$H$31*'SJ revenue'!X$7</f>
        <v>0</v>
      </c>
      <c r="Y31" s="86" t="n">
        <f aca="false">'SJ by Month'!Y31*'SJ revenue'!$H$31*'SJ revenue'!Y$7</f>
        <v>0</v>
      </c>
      <c r="Z31" s="86" t="n">
        <f aca="false">'SJ by Month'!Z31*'SJ revenue'!$H$31*'SJ revenue'!Z$7</f>
        <v>0</v>
      </c>
      <c r="AA31" s="86" t="n">
        <f aca="false">'SJ by Month'!AA31*'SJ revenue'!$H$31*'SJ revenue'!AA$7</f>
        <v>0</v>
      </c>
      <c r="AB31" s="86" t="n">
        <f aca="false">'SJ by Month'!AB31*'SJ revenue'!$H$31*'SJ revenue'!AB$7</f>
        <v>0</v>
      </c>
      <c r="AC31" s="86" t="n">
        <f aca="false">'SJ by Month'!AC31*'SJ revenue'!$H$31*'SJ revenue'!AC$7</f>
        <v>0</v>
      </c>
      <c r="AD31" s="86" t="n">
        <f aca="false">'SJ by Month'!AD31*'SJ revenue'!$H$31*'SJ revenue'!AD$7</f>
        <v>0</v>
      </c>
      <c r="AE31" s="86" t="n">
        <f aca="false">'SJ by Month'!AE31*'SJ revenue'!$H$31*'SJ revenue'!AE$7</f>
        <v>0</v>
      </c>
      <c r="AF31" s="86" t="n">
        <f aca="false">'SJ by Month'!AF31*'SJ revenue'!$H$31*'SJ revenue'!AF$7</f>
        <v>0</v>
      </c>
      <c r="AG31" s="86" t="n">
        <f aca="false">'SJ by Month'!AG31*'SJ revenue'!$H$31*'SJ revenue'!AG$7</f>
        <v>0</v>
      </c>
      <c r="AH31" s="86" t="n">
        <f aca="false">'SJ by Month'!AH31*'SJ revenue'!$H$31*'SJ revenue'!AH$7</f>
        <v>0</v>
      </c>
      <c r="AI31" s="86" t="n">
        <f aca="false">'SJ by Month'!AI31*'SJ revenue'!$H$31*'SJ revenue'!AI$7</f>
        <v>0</v>
      </c>
      <c r="AJ31" s="86" t="n">
        <f aca="false">'SJ by Month'!AJ31*'SJ revenue'!$H$31*'SJ revenue'!AJ$7</f>
        <v>0</v>
      </c>
      <c r="AK31" s="86" t="n">
        <f aca="false">'SJ by Month'!AK31*'SJ revenue'!$H$31*'SJ revenue'!AK$7</f>
        <v>0</v>
      </c>
      <c r="AL31" s="86" t="n">
        <f aca="false">'SJ by Month'!AL31*'SJ revenue'!$H$31*'SJ revenue'!AL$7</f>
        <v>0</v>
      </c>
      <c r="AM31" s="86" t="n">
        <f aca="false">'SJ by Month'!AM31*'SJ revenue'!$H$31*'SJ revenue'!AM$7</f>
        <v>0</v>
      </c>
      <c r="AN31" s="86" t="n">
        <f aca="false">'SJ by Month'!AN31*'SJ revenue'!$H$31*'SJ revenue'!AN$7</f>
        <v>0</v>
      </c>
      <c r="AO31" s="86" t="n">
        <f aca="false">'SJ by Month'!AO31*'SJ revenue'!$H$31*'SJ revenue'!AO$7</f>
        <v>0</v>
      </c>
      <c r="AP31" s="86" t="n">
        <f aca="false">'SJ by Month'!AP31*'SJ revenue'!$H$31*'SJ revenue'!AP$7</f>
        <v>0</v>
      </c>
      <c r="AQ31" s="86" t="n">
        <f aca="false">'SJ by Month'!AQ31*'SJ revenue'!$H$31*'SJ revenue'!AQ$7</f>
        <v>0</v>
      </c>
      <c r="AR31" s="86" t="n">
        <f aca="false">'SJ by Month'!AR31*'SJ revenue'!$H$31*'SJ revenue'!AR$7</f>
        <v>0</v>
      </c>
      <c r="AS31" s="86" t="n">
        <f aca="false">'SJ by Month'!AS31*'SJ revenue'!$H$31*'SJ revenue'!AS$7</f>
        <v>0</v>
      </c>
      <c r="AT31" s="86" t="n">
        <f aca="false">'SJ by Month'!AT31*'SJ revenue'!$H$31*'SJ revenue'!AT$7</f>
        <v>0</v>
      </c>
      <c r="AU31" s="86" t="n">
        <f aca="false">'SJ by Month'!AU31*'SJ revenue'!$H$31*'SJ revenue'!AU$7</f>
        <v>0</v>
      </c>
      <c r="AV31" s="86" t="n">
        <f aca="false">'SJ by Month'!AV31*'SJ revenue'!$H$31*'SJ revenue'!AV$7</f>
        <v>0</v>
      </c>
      <c r="AW31" s="86" t="n">
        <f aca="false">'SJ by Month'!AW31*'SJ revenue'!$H$31*'SJ revenue'!AW$7</f>
        <v>0</v>
      </c>
      <c r="AX31" s="86" t="n">
        <f aca="false">'SJ by Month'!AX31*'SJ revenue'!$H$31*'SJ revenue'!AX$7</f>
        <v>0</v>
      </c>
      <c r="AY31" s="86" t="n">
        <f aca="false">'SJ by Month'!AY31*'SJ revenue'!$H$31*'SJ revenue'!AY$7</f>
        <v>0</v>
      </c>
      <c r="AZ31" s="86" t="n">
        <f aca="false">'SJ by Month'!AZ31*'SJ revenue'!$H$31*'SJ revenue'!AZ$7</f>
        <v>0</v>
      </c>
      <c r="BA31" s="86" t="n">
        <f aca="false">'SJ by Month'!BA31*'SJ revenue'!$H$31*'SJ revenue'!BA$7</f>
        <v>0</v>
      </c>
      <c r="BB31" s="86" t="n">
        <f aca="false">'SJ by Month'!BB31*'SJ revenue'!$H$31*'SJ revenue'!BB$7</f>
        <v>0</v>
      </c>
      <c r="BC31" s="86" t="n">
        <f aca="false">'SJ by Month'!BC31*'SJ revenue'!$H$31*'SJ revenue'!BC$7</f>
        <v>0</v>
      </c>
      <c r="BD31" s="86" t="n">
        <f aca="false">'SJ by Month'!BD31*'SJ revenue'!$H$31*'SJ revenue'!BD$7</f>
        <v>0</v>
      </c>
      <c r="BE31" s="86" t="n">
        <f aca="false">'SJ by Month'!BE31*'SJ revenue'!$H$31*'SJ revenue'!BE$7</f>
        <v>0</v>
      </c>
      <c r="BF31" s="86" t="n">
        <f aca="false">'SJ by Month'!BF31*'SJ revenue'!$H$31*'SJ revenue'!BF$7</f>
        <v>0</v>
      </c>
      <c r="BG31" s="86" t="n">
        <f aca="false">'SJ by Month'!BG31*'SJ revenue'!$H$31*'SJ revenue'!BG$7</f>
        <v>0</v>
      </c>
      <c r="BH31" s="86" t="n">
        <f aca="false">'SJ by Month'!BH31*'SJ revenue'!$H$31*'SJ revenue'!BH$7</f>
        <v>0</v>
      </c>
      <c r="BI31" s="86" t="n">
        <f aca="false">'SJ by Month'!BI31*'SJ revenue'!$H$31*'SJ revenue'!BI$7</f>
        <v>0</v>
      </c>
      <c r="BJ31" s="86" t="n">
        <f aca="false">'SJ by Month'!BJ31*'SJ revenue'!$H$31*'SJ revenue'!BJ$7</f>
        <v>0</v>
      </c>
      <c r="BK31" s="86" t="n">
        <f aca="false">'SJ by Month'!BK31*'SJ revenue'!$H$31*'SJ revenue'!BK$7</f>
        <v>0</v>
      </c>
      <c r="BL31" s="86" t="n">
        <f aca="false">'SJ by Month'!BL31*'SJ revenue'!$H$31*'SJ revenue'!BL$7</f>
        <v>0</v>
      </c>
      <c r="BM31" s="86" t="n">
        <f aca="false">'SJ by Month'!BM31*'SJ revenue'!$H$31*'SJ revenue'!BM$7</f>
        <v>0</v>
      </c>
      <c r="BN31" s="86" t="n">
        <f aca="false">'SJ by Month'!BN31*'SJ revenue'!$H$31*'SJ revenue'!BN$7</f>
        <v>0</v>
      </c>
      <c r="BO31" s="86" t="n">
        <f aca="false">'SJ by Month'!BO31*'SJ revenue'!$H$31*'SJ revenue'!BO$7</f>
        <v>0</v>
      </c>
      <c r="BP31" s="86" t="n">
        <f aca="false">'SJ by Month'!BP31*'SJ revenue'!$H$31*'SJ revenue'!BP$7</f>
        <v>0</v>
      </c>
      <c r="BQ31" s="86" t="n">
        <f aca="false">'SJ by Month'!BQ31*'SJ revenue'!$H$31*'SJ revenue'!BQ$7</f>
        <v>0</v>
      </c>
      <c r="BR31" s="86" t="n">
        <f aca="false">'SJ by Month'!BR31*'SJ revenue'!$H$31*'SJ revenue'!BR$7</f>
        <v>0</v>
      </c>
      <c r="BS31" s="86" t="n">
        <f aca="false">'SJ by Month'!BS31*'SJ revenue'!$H$31*'SJ revenue'!BS$7</f>
        <v>0</v>
      </c>
      <c r="BT31" s="86" t="n">
        <f aca="false">'SJ by Month'!BT31*'SJ revenue'!$H$31*'SJ revenue'!BT$7</f>
        <v>0</v>
      </c>
      <c r="BU31" s="86" t="n">
        <f aca="false">'SJ by Month'!BU31*'SJ revenue'!$H$31*'SJ revenue'!BU$7</f>
        <v>0</v>
      </c>
      <c r="BV31" s="86" t="n">
        <f aca="false">'SJ by Month'!BV31*'SJ revenue'!$H$31*'SJ revenue'!BV$7</f>
        <v>0</v>
      </c>
      <c r="BW31" s="80"/>
    </row>
    <row r="32" customFormat="false" ht="12.75" hidden="false" customHeight="false" outlineLevel="0" collapsed="false">
      <c r="A32" s="92" t="n">
        <v>27504</v>
      </c>
      <c r="B32" s="0" t="s">
        <v>64</v>
      </c>
      <c r="C32" s="99" t="n">
        <v>35000</v>
      </c>
      <c r="D32" s="84" t="n">
        <v>37987</v>
      </c>
      <c r="E32" s="84" t="n">
        <v>38717</v>
      </c>
      <c r="F32" s="0" t="s">
        <v>49</v>
      </c>
      <c r="G32" s="92"/>
      <c r="H32" s="122" t="n">
        <v>0</v>
      </c>
      <c r="J32" s="80"/>
      <c r="K32" s="62"/>
      <c r="L32" s="86" t="n">
        <f aca="false">'SJ by Month'!L32*'SJ revenue'!$H$32*'SJ revenue'!L$7</f>
        <v>0</v>
      </c>
      <c r="M32" s="86" t="n">
        <f aca="false">'SJ by Month'!M32*'SJ revenue'!$H$32*'SJ revenue'!M$7</f>
        <v>0</v>
      </c>
      <c r="N32" s="86" t="n">
        <f aca="false">'SJ by Month'!N32*'SJ revenue'!$H$32*'SJ revenue'!N$7</f>
        <v>0</v>
      </c>
      <c r="O32" s="86" t="n">
        <f aca="false">'SJ by Month'!O32*'SJ revenue'!$H$32*'SJ revenue'!O$7</f>
        <v>0</v>
      </c>
      <c r="P32" s="86" t="n">
        <f aca="false">'SJ by Month'!P32*'SJ revenue'!$H$32*'SJ revenue'!P$7</f>
        <v>0</v>
      </c>
      <c r="Q32" s="86" t="n">
        <f aca="false">'SJ by Month'!Q32*'SJ revenue'!$H$32*'SJ revenue'!Q$7</f>
        <v>0</v>
      </c>
      <c r="R32" s="86" t="n">
        <f aca="false">'SJ by Month'!R32*'SJ revenue'!$H$32*'SJ revenue'!R$7</f>
        <v>0</v>
      </c>
      <c r="S32" s="86" t="n">
        <f aca="false">'SJ by Month'!S32*'SJ revenue'!$H$32*'SJ revenue'!S$7</f>
        <v>0</v>
      </c>
      <c r="T32" s="86" t="n">
        <f aca="false">'SJ by Month'!T32*'SJ revenue'!$H$32*'SJ revenue'!T$7</f>
        <v>0</v>
      </c>
      <c r="U32" s="86" t="n">
        <f aca="false">'SJ by Month'!U32*'SJ revenue'!$H$32*'SJ revenue'!U$7</f>
        <v>0</v>
      </c>
      <c r="V32" s="86" t="n">
        <f aca="false">'SJ by Month'!V32*'SJ revenue'!$H$32*'SJ revenue'!V$7</f>
        <v>0</v>
      </c>
      <c r="W32" s="86" t="n">
        <f aca="false">'SJ by Month'!W32*'SJ revenue'!$H$32*'SJ revenue'!W$7</f>
        <v>0</v>
      </c>
      <c r="X32" s="86" t="n">
        <f aca="false">'SJ by Month'!X32*'SJ revenue'!$H$32*'SJ revenue'!X$7</f>
        <v>0</v>
      </c>
      <c r="Y32" s="86" t="n">
        <f aca="false">'SJ by Month'!Y32*'SJ revenue'!$H$32*'SJ revenue'!Y$7</f>
        <v>0</v>
      </c>
      <c r="Z32" s="86" t="n">
        <f aca="false">'SJ by Month'!Z32*'SJ revenue'!$H$32*'SJ revenue'!Z$7</f>
        <v>0</v>
      </c>
      <c r="AA32" s="86" t="n">
        <f aca="false">'SJ by Month'!AA32*'SJ revenue'!$H$32*'SJ revenue'!AA$7</f>
        <v>0</v>
      </c>
      <c r="AB32" s="86" t="n">
        <f aca="false">'SJ by Month'!AB32*'SJ revenue'!$H$32*'SJ revenue'!AB$7</f>
        <v>0</v>
      </c>
      <c r="AC32" s="86" t="n">
        <f aca="false">'SJ by Month'!AC32*'SJ revenue'!$H$32*'SJ revenue'!AC$7</f>
        <v>0</v>
      </c>
      <c r="AD32" s="86" t="n">
        <f aca="false">'SJ by Month'!AD32*'SJ revenue'!$H$32*'SJ revenue'!AD$7</f>
        <v>0</v>
      </c>
      <c r="AE32" s="86" t="n">
        <f aca="false">'SJ by Month'!AE32*'SJ revenue'!$H$32*'SJ revenue'!AE$7</f>
        <v>0</v>
      </c>
      <c r="AF32" s="86" t="n">
        <f aca="false">'SJ by Month'!AF32*'SJ revenue'!$H$32*'SJ revenue'!AF$7</f>
        <v>0</v>
      </c>
      <c r="AG32" s="86" t="n">
        <f aca="false">'SJ by Month'!AG32*'SJ revenue'!$H$32*'SJ revenue'!AG$7</f>
        <v>0</v>
      </c>
      <c r="AH32" s="86" t="n">
        <f aca="false">'SJ by Month'!AH32*'SJ revenue'!$H$32*'SJ revenue'!AH$7</f>
        <v>0</v>
      </c>
      <c r="AI32" s="86" t="n">
        <f aca="false">'SJ by Month'!AI32*'SJ revenue'!$H$32*'SJ revenue'!AI$7</f>
        <v>0</v>
      </c>
      <c r="AJ32" s="86" t="n">
        <f aca="false">'SJ by Month'!AJ32*'SJ revenue'!$H$32*'SJ revenue'!AJ$7</f>
        <v>0</v>
      </c>
      <c r="AK32" s="86" t="n">
        <f aca="false">'SJ by Month'!AK32*'SJ revenue'!$H$32*'SJ revenue'!AK$7</f>
        <v>0</v>
      </c>
      <c r="AL32" s="86" t="n">
        <f aca="false">'SJ by Month'!AL32*'SJ revenue'!$H$32*'SJ revenue'!AL$7</f>
        <v>0</v>
      </c>
      <c r="AM32" s="86" t="n">
        <f aca="false">'SJ by Month'!AM32*'SJ revenue'!$H$32*'SJ revenue'!AM$7</f>
        <v>0</v>
      </c>
      <c r="AN32" s="86" t="n">
        <f aca="false">'SJ by Month'!AN32*'SJ revenue'!$H$32*'SJ revenue'!AN$7</f>
        <v>0</v>
      </c>
      <c r="AO32" s="86" t="n">
        <f aca="false">'SJ by Month'!AO32*'SJ revenue'!$H$32*'SJ revenue'!AO$7</f>
        <v>0</v>
      </c>
      <c r="AP32" s="86" t="n">
        <f aca="false">'SJ by Month'!AP32*'SJ revenue'!$H$32*'SJ revenue'!AP$7</f>
        <v>0</v>
      </c>
      <c r="AQ32" s="86" t="n">
        <f aca="false">'SJ by Month'!AQ32*'SJ revenue'!$H$32*'SJ revenue'!AQ$7</f>
        <v>0</v>
      </c>
      <c r="AR32" s="86" t="n">
        <f aca="false">'SJ by Month'!AR32*'SJ revenue'!$H$32*'SJ revenue'!AR$7</f>
        <v>0</v>
      </c>
      <c r="AS32" s="86" t="n">
        <f aca="false">'SJ by Month'!AS32*'SJ revenue'!$H$32*'SJ revenue'!AS$7</f>
        <v>0</v>
      </c>
      <c r="AT32" s="86" t="n">
        <f aca="false">'SJ by Month'!AT32*'SJ revenue'!$H$32*'SJ revenue'!AT$7</f>
        <v>0</v>
      </c>
      <c r="AU32" s="86" t="n">
        <f aca="false">'SJ by Month'!AU32*'SJ revenue'!$H$32*'SJ revenue'!AU$7</f>
        <v>0</v>
      </c>
      <c r="AV32" s="86" t="n">
        <f aca="false">'SJ by Month'!AV32*'SJ revenue'!$H$32*'SJ revenue'!AV$7</f>
        <v>0</v>
      </c>
      <c r="AW32" s="86" t="n">
        <f aca="false">'SJ by Month'!AW32*'SJ revenue'!$H$32*'SJ revenue'!AW$7</f>
        <v>0</v>
      </c>
      <c r="AX32" s="86" t="n">
        <f aca="false">'SJ by Month'!AX32*'SJ revenue'!$H$32*'SJ revenue'!AX$7</f>
        <v>0</v>
      </c>
      <c r="AY32" s="86" t="n">
        <f aca="false">'SJ by Month'!AY32*'SJ revenue'!$H$32*'SJ revenue'!AY$7</f>
        <v>0</v>
      </c>
      <c r="AZ32" s="86" t="n">
        <f aca="false">'SJ by Month'!AZ32*'SJ revenue'!$H$32*'SJ revenue'!AZ$7</f>
        <v>0</v>
      </c>
      <c r="BA32" s="86" t="n">
        <f aca="false">'SJ by Month'!BA32*'SJ revenue'!$H$32*'SJ revenue'!BA$7</f>
        <v>0</v>
      </c>
      <c r="BB32" s="86" t="n">
        <f aca="false">'SJ by Month'!BB32*'SJ revenue'!$H$32*'SJ revenue'!BB$7</f>
        <v>0</v>
      </c>
      <c r="BC32" s="86" t="n">
        <f aca="false">'SJ by Month'!BC32*'SJ revenue'!$H$32*'SJ revenue'!BC$7</f>
        <v>0</v>
      </c>
      <c r="BD32" s="86" t="n">
        <f aca="false">'SJ by Month'!BD32*'SJ revenue'!$H$32*'SJ revenue'!BD$7</f>
        <v>0</v>
      </c>
      <c r="BE32" s="86" t="n">
        <f aca="false">'SJ by Month'!BE32*'SJ revenue'!$H$32*'SJ revenue'!BE$7</f>
        <v>0</v>
      </c>
      <c r="BF32" s="86" t="n">
        <f aca="false">'SJ by Month'!BF32*'SJ revenue'!$H$32*'SJ revenue'!BF$7</f>
        <v>0</v>
      </c>
      <c r="BG32" s="86" t="n">
        <f aca="false">'SJ by Month'!BG32*'SJ revenue'!$H$32*'SJ revenue'!BG$7</f>
        <v>0</v>
      </c>
      <c r="BH32" s="86" t="n">
        <f aca="false">'SJ by Month'!BH32*'SJ revenue'!$H$32*'SJ revenue'!BH$7</f>
        <v>0</v>
      </c>
      <c r="BI32" s="86" t="n">
        <f aca="false">'SJ by Month'!BI32*'SJ revenue'!$H$32*'SJ revenue'!BI$7</f>
        <v>0</v>
      </c>
      <c r="BJ32" s="86" t="n">
        <f aca="false">'SJ by Month'!BJ32*'SJ revenue'!$H$32*'SJ revenue'!BJ$7</f>
        <v>0</v>
      </c>
      <c r="BK32" s="86" t="n">
        <f aca="false">'SJ by Month'!BK32*'SJ revenue'!$H$32*'SJ revenue'!BK$7</f>
        <v>0</v>
      </c>
      <c r="BL32" s="86" t="n">
        <f aca="false">'SJ by Month'!BL32*'SJ revenue'!$H$32*'SJ revenue'!BL$7</f>
        <v>0</v>
      </c>
      <c r="BM32" s="86" t="n">
        <f aca="false">'SJ by Month'!BM32*'SJ revenue'!$H$32*'SJ revenue'!BM$7</f>
        <v>0</v>
      </c>
      <c r="BN32" s="86" t="n">
        <f aca="false">'SJ by Month'!BN32*'SJ revenue'!$H$32*'SJ revenue'!BN$7</f>
        <v>0</v>
      </c>
      <c r="BO32" s="86" t="n">
        <f aca="false">'SJ by Month'!BO32*'SJ revenue'!$H$32*'SJ revenue'!BO$7</f>
        <v>0</v>
      </c>
      <c r="BP32" s="86" t="n">
        <f aca="false">'SJ by Month'!BP32*'SJ revenue'!$H$32*'SJ revenue'!BP$7</f>
        <v>0</v>
      </c>
      <c r="BQ32" s="86" t="n">
        <f aca="false">'SJ by Month'!BQ32*'SJ revenue'!$H$32*'SJ revenue'!BQ$7</f>
        <v>0</v>
      </c>
      <c r="BR32" s="86" t="n">
        <f aca="false">'SJ by Month'!BR32*'SJ revenue'!$H$32*'SJ revenue'!BR$7</f>
        <v>0</v>
      </c>
      <c r="BS32" s="86" t="n">
        <f aca="false">'SJ by Month'!BS32*'SJ revenue'!$H$32*'SJ revenue'!BS$7</f>
        <v>0</v>
      </c>
      <c r="BT32" s="86" t="n">
        <f aca="false">'SJ by Month'!BT32*'SJ revenue'!$H$32*'SJ revenue'!BT$7</f>
        <v>0</v>
      </c>
      <c r="BU32" s="86" t="n">
        <f aca="false">'SJ by Month'!BU32*'SJ revenue'!$H$32*'SJ revenue'!BU$7</f>
        <v>0</v>
      </c>
      <c r="BV32" s="86" t="n">
        <f aca="false">'SJ by Month'!BV32*'SJ revenue'!$H$32*'SJ revenue'!BV$7</f>
        <v>0</v>
      </c>
    </row>
    <row r="33" customFormat="false" ht="12.75" hidden="false" customHeight="false" outlineLevel="0" collapsed="false">
      <c r="A33" s="0" t="n">
        <v>24670</v>
      </c>
      <c r="B33" s="0" t="s">
        <v>65</v>
      </c>
      <c r="C33" s="82" t="n">
        <v>10000</v>
      </c>
      <c r="D33" s="83" t="n">
        <v>35490</v>
      </c>
      <c r="E33" s="83" t="n">
        <v>39172</v>
      </c>
      <c r="F33" s="0" t="s">
        <v>47</v>
      </c>
      <c r="G33" s="84" t="n">
        <v>38807</v>
      </c>
      <c r="H33" s="122" t="n">
        <v>0</v>
      </c>
      <c r="I33" s="82" t="n">
        <v>10000</v>
      </c>
      <c r="J33" s="86" t="n">
        <v>10000</v>
      </c>
      <c r="K33" s="62"/>
      <c r="L33" s="86" t="n">
        <f aca="false">'SJ by Month'!L33*'SJ revenue'!$H$33*'SJ revenue'!L$7</f>
        <v>0</v>
      </c>
      <c r="M33" s="86" t="n">
        <f aca="false">'SJ by Month'!M33*'SJ revenue'!$H$33*'SJ revenue'!M$7</f>
        <v>0</v>
      </c>
      <c r="N33" s="86" t="n">
        <f aca="false">'SJ by Month'!N33*'SJ revenue'!$H$33*'SJ revenue'!N$7</f>
        <v>0</v>
      </c>
      <c r="O33" s="86" t="n">
        <f aca="false">'SJ by Month'!O33*'SJ revenue'!$H$33*'SJ revenue'!O$7</f>
        <v>0</v>
      </c>
      <c r="P33" s="86" t="n">
        <f aca="false">'SJ by Month'!P33*'SJ revenue'!$H$33*'SJ revenue'!P$7</f>
        <v>0</v>
      </c>
      <c r="Q33" s="86" t="n">
        <f aca="false">'SJ by Month'!Q33*'SJ revenue'!$H$33*'SJ revenue'!Q$7</f>
        <v>0</v>
      </c>
      <c r="R33" s="86" t="n">
        <f aca="false">'SJ by Month'!R33*'SJ revenue'!$H$33*'SJ revenue'!R$7</f>
        <v>0</v>
      </c>
      <c r="S33" s="86" t="n">
        <f aca="false">'SJ by Month'!S33*'SJ revenue'!$H$33*'SJ revenue'!S$7</f>
        <v>0</v>
      </c>
      <c r="T33" s="86" t="n">
        <f aca="false">'SJ by Month'!T33*'SJ revenue'!$H$33*'SJ revenue'!T$7</f>
        <v>0</v>
      </c>
      <c r="U33" s="86" t="n">
        <f aca="false">'SJ by Month'!U33*'SJ revenue'!$H$33*'SJ revenue'!U$7</f>
        <v>0</v>
      </c>
      <c r="V33" s="86" t="n">
        <f aca="false">'SJ by Month'!V33*'SJ revenue'!$H$33*'SJ revenue'!V$7</f>
        <v>0</v>
      </c>
      <c r="W33" s="86" t="n">
        <f aca="false">'SJ by Month'!W33*'SJ revenue'!$H$33*'SJ revenue'!W$7</f>
        <v>0</v>
      </c>
      <c r="X33" s="86" t="n">
        <f aca="false">'SJ by Month'!X33*'SJ revenue'!$H$33*'SJ revenue'!X$7</f>
        <v>0</v>
      </c>
      <c r="Y33" s="86" t="n">
        <f aca="false">'SJ by Month'!Y33*'SJ revenue'!$H$33*'SJ revenue'!Y$7</f>
        <v>0</v>
      </c>
      <c r="Z33" s="86" t="n">
        <f aca="false">'SJ by Month'!Z33*'SJ revenue'!$H$33*'SJ revenue'!Z$7</f>
        <v>0</v>
      </c>
      <c r="AA33" s="86" t="n">
        <f aca="false">'SJ by Month'!AA33*'SJ revenue'!$H$33*'SJ revenue'!AA$7</f>
        <v>0</v>
      </c>
      <c r="AB33" s="86" t="n">
        <f aca="false">'SJ by Month'!AB33*'SJ revenue'!$H$33*'SJ revenue'!AB$7</f>
        <v>0</v>
      </c>
      <c r="AC33" s="86" t="n">
        <f aca="false">'SJ by Month'!AC33*'SJ revenue'!$H$33*'SJ revenue'!AC$7</f>
        <v>0</v>
      </c>
      <c r="AD33" s="86" t="n">
        <f aca="false">'SJ by Month'!AD33*'SJ revenue'!$H$33*'SJ revenue'!AD$7</f>
        <v>0</v>
      </c>
      <c r="AE33" s="86" t="n">
        <f aca="false">'SJ by Month'!AE33*'SJ revenue'!$H$33*'SJ revenue'!AE$7</f>
        <v>0</v>
      </c>
      <c r="AF33" s="86" t="n">
        <f aca="false">'SJ by Month'!AF33*'SJ revenue'!$H$33*'SJ revenue'!AF$7</f>
        <v>0</v>
      </c>
      <c r="AG33" s="86" t="n">
        <f aca="false">'SJ by Month'!AG33*'SJ revenue'!$H$33*'SJ revenue'!AG$7</f>
        <v>0</v>
      </c>
      <c r="AH33" s="86" t="n">
        <f aca="false">'SJ by Month'!AH33*'SJ revenue'!$H$33*'SJ revenue'!AH$7</f>
        <v>0</v>
      </c>
      <c r="AI33" s="86" t="n">
        <f aca="false">'SJ by Month'!AI33*'SJ revenue'!$H$33*'SJ revenue'!AI$7</f>
        <v>0</v>
      </c>
      <c r="AJ33" s="86" t="n">
        <f aca="false">'SJ by Month'!AJ33*'SJ revenue'!$H$33*'SJ revenue'!AJ$7</f>
        <v>0</v>
      </c>
      <c r="AK33" s="86" t="n">
        <f aca="false">'SJ by Month'!AK33*'SJ revenue'!$H$33*'SJ revenue'!AK$7</f>
        <v>0</v>
      </c>
      <c r="AL33" s="86" t="n">
        <f aca="false">'SJ by Month'!AL33*'SJ revenue'!$H$33*'SJ revenue'!AL$7</f>
        <v>0</v>
      </c>
      <c r="AM33" s="86" t="n">
        <f aca="false">'SJ by Month'!AM33*'SJ revenue'!$H$33*'SJ revenue'!AM$7</f>
        <v>0</v>
      </c>
      <c r="AN33" s="86" t="n">
        <f aca="false">'SJ by Month'!AN33*'SJ revenue'!$H$33*'SJ revenue'!AN$7</f>
        <v>0</v>
      </c>
      <c r="AO33" s="86" t="n">
        <f aca="false">'SJ by Month'!AO33*'SJ revenue'!$H$33*'SJ revenue'!AO$7</f>
        <v>0</v>
      </c>
      <c r="AP33" s="86" t="n">
        <f aca="false">'SJ by Month'!AP33*'SJ revenue'!$H$33*'SJ revenue'!AP$7</f>
        <v>0</v>
      </c>
      <c r="AQ33" s="86" t="n">
        <f aca="false">'SJ by Month'!AQ33*'SJ revenue'!$H$33*'SJ revenue'!AQ$7</f>
        <v>0</v>
      </c>
      <c r="AR33" s="86" t="n">
        <f aca="false">'SJ by Month'!AR33*'SJ revenue'!$H$33*'SJ revenue'!AR$7</f>
        <v>0</v>
      </c>
      <c r="AS33" s="86" t="n">
        <f aca="false">'SJ by Month'!AS33*'SJ revenue'!$H$33*'SJ revenue'!AS$7</f>
        <v>0</v>
      </c>
      <c r="AT33" s="86" t="n">
        <f aca="false">'SJ by Month'!AT33*'SJ revenue'!$H$33*'SJ revenue'!AT$7</f>
        <v>0</v>
      </c>
      <c r="AU33" s="86" t="n">
        <f aca="false">'SJ by Month'!AU33*'SJ revenue'!$H$33*'SJ revenue'!AU$7</f>
        <v>0</v>
      </c>
      <c r="AV33" s="86" t="n">
        <f aca="false">'SJ by Month'!AV33*'SJ revenue'!$H$33*'SJ revenue'!AV$7</f>
        <v>0</v>
      </c>
      <c r="AW33" s="86" t="n">
        <f aca="false">'SJ by Month'!AW33*'SJ revenue'!$H$33*'SJ revenue'!AW$7</f>
        <v>0</v>
      </c>
      <c r="AX33" s="86" t="n">
        <f aca="false">'SJ by Month'!AX33*'SJ revenue'!$H$33*'SJ revenue'!AX$7</f>
        <v>0</v>
      </c>
      <c r="AY33" s="86" t="n">
        <f aca="false">'SJ by Month'!AY33*'SJ revenue'!$H$33*'SJ revenue'!AY$7</f>
        <v>0</v>
      </c>
      <c r="AZ33" s="86" t="n">
        <f aca="false">'SJ by Month'!AZ33*'SJ revenue'!$H$33*'SJ revenue'!AZ$7</f>
        <v>0</v>
      </c>
      <c r="BA33" s="86" t="n">
        <f aca="false">'SJ by Month'!BA33*'SJ revenue'!$H$33*'SJ revenue'!BA$7</f>
        <v>0</v>
      </c>
      <c r="BB33" s="86" t="n">
        <f aca="false">'SJ by Month'!BB33*'SJ revenue'!$H$33*'SJ revenue'!BB$7</f>
        <v>0</v>
      </c>
      <c r="BC33" s="86" t="n">
        <f aca="false">'SJ by Month'!BC33*'SJ revenue'!$H$33*'SJ revenue'!BC$7</f>
        <v>0</v>
      </c>
      <c r="BD33" s="86" t="n">
        <f aca="false">'SJ by Month'!BD33*'SJ revenue'!$H$33*'SJ revenue'!BD$7</f>
        <v>0</v>
      </c>
      <c r="BE33" s="86" t="n">
        <f aca="false">'SJ by Month'!BE33*'SJ revenue'!$H$33*'SJ revenue'!BE$7</f>
        <v>0</v>
      </c>
      <c r="BF33" s="86" t="n">
        <f aca="false">'SJ by Month'!BF33*'SJ revenue'!$H$33*'SJ revenue'!BF$7</f>
        <v>0</v>
      </c>
      <c r="BG33" s="86" t="n">
        <f aca="false">'SJ by Month'!BG33*'SJ revenue'!$H$33*'SJ revenue'!BG$7</f>
        <v>0</v>
      </c>
      <c r="BH33" s="86" t="n">
        <f aca="false">'SJ by Month'!BH33*'SJ revenue'!$H$33*'SJ revenue'!BH$7</f>
        <v>0</v>
      </c>
      <c r="BI33" s="86" t="n">
        <f aca="false">'SJ by Month'!BI33*'SJ revenue'!$H$33*'SJ revenue'!BI$7</f>
        <v>0</v>
      </c>
      <c r="BJ33" s="86" t="n">
        <f aca="false">'SJ by Month'!BJ33*'SJ revenue'!$H$33*'SJ revenue'!BJ$7</f>
        <v>0</v>
      </c>
      <c r="BK33" s="86" t="n">
        <f aca="false">'SJ by Month'!BK33*'SJ revenue'!$H$33*'SJ revenue'!BK$7</f>
        <v>0</v>
      </c>
      <c r="BL33" s="86" t="n">
        <f aca="false">'SJ by Month'!BL33*'SJ revenue'!$H$33*'SJ revenue'!BL$7</f>
        <v>0</v>
      </c>
      <c r="BM33" s="86" t="n">
        <f aca="false">'SJ by Month'!BM33*'SJ revenue'!$H$33*'SJ revenue'!BM$7</f>
        <v>0</v>
      </c>
      <c r="BN33" s="86" t="n">
        <f aca="false">'SJ by Month'!BN33*'SJ revenue'!$H$33*'SJ revenue'!BN$7</f>
        <v>0</v>
      </c>
      <c r="BO33" s="86" t="n">
        <f aca="false">'SJ by Month'!BO33*'SJ revenue'!$H$33*'SJ revenue'!BO$7</f>
        <v>0</v>
      </c>
      <c r="BP33" s="86" t="n">
        <f aca="false">'SJ by Month'!BP33*'SJ revenue'!$H$33*'SJ revenue'!BP$7</f>
        <v>0</v>
      </c>
      <c r="BQ33" s="86" t="n">
        <f aca="false">'SJ by Month'!BQ33*'SJ revenue'!$H$33*'SJ revenue'!BQ$7</f>
        <v>0</v>
      </c>
      <c r="BR33" s="86" t="n">
        <f aca="false">'SJ by Month'!BR33*'SJ revenue'!$H$33*'SJ revenue'!BR$7</f>
        <v>0</v>
      </c>
      <c r="BS33" s="86" t="n">
        <f aca="false">'SJ by Month'!BS33*'SJ revenue'!$H$33*'SJ revenue'!BS$7</f>
        <v>0</v>
      </c>
      <c r="BT33" s="86" t="n">
        <f aca="false">'SJ by Month'!BT33*'SJ revenue'!$H$33*'SJ revenue'!BT$7</f>
        <v>0</v>
      </c>
      <c r="BU33" s="86" t="n">
        <f aca="false">'SJ by Month'!BU33*'SJ revenue'!$H$33*'SJ revenue'!BU$7</f>
        <v>0</v>
      </c>
      <c r="BV33" s="86" t="n">
        <f aca="false">'SJ by Month'!BV33*'SJ revenue'!$H$33*'SJ revenue'!BV$7</f>
        <v>0</v>
      </c>
      <c r="BW33" s="80"/>
    </row>
    <row r="34" customFormat="false" ht="12.75" hidden="false" customHeight="false" outlineLevel="0" collapsed="false">
      <c r="A34" s="0" t="n">
        <v>20715</v>
      </c>
      <c r="B34" s="0" t="s">
        <v>87</v>
      </c>
      <c r="C34" s="82" t="n">
        <v>200000</v>
      </c>
      <c r="D34" s="83" t="n">
        <v>33664</v>
      </c>
      <c r="E34" s="83" t="n">
        <v>38656</v>
      </c>
      <c r="F34" s="0" t="s">
        <v>47</v>
      </c>
      <c r="G34" s="84" t="n">
        <v>38291</v>
      </c>
      <c r="H34" s="122" t="n">
        <v>0.1063</v>
      </c>
      <c r="I34" s="82" t="n">
        <v>200000</v>
      </c>
      <c r="J34" s="86" t="n">
        <v>200000</v>
      </c>
      <c r="K34" s="157"/>
      <c r="L34" s="86" t="n">
        <f aca="false">'SJ by Month'!L34*'SJ revenue'!$H$34*'SJ revenue'!L$7</f>
        <v>659060</v>
      </c>
      <c r="M34" s="86" t="n">
        <f aca="false">'SJ by Month'!M34*'SJ revenue'!$H$34*'SJ revenue'!M$7</f>
        <v>637800</v>
      </c>
      <c r="N34" s="86" t="n">
        <f aca="false">'SJ by Month'!N34*'SJ revenue'!$H$34*'SJ revenue'!N$7</f>
        <v>659060</v>
      </c>
      <c r="O34" s="86" t="n">
        <f aca="false">'SJ by Month'!O34*'SJ revenue'!$H$34*'SJ revenue'!O$7</f>
        <v>659060</v>
      </c>
      <c r="P34" s="86" t="n">
        <f aca="false">'SJ by Month'!P34*'SJ revenue'!$H$34*'SJ revenue'!P$7</f>
        <v>595280</v>
      </c>
      <c r="Q34" s="86" t="n">
        <f aca="false">'SJ by Month'!Q34*'SJ revenue'!$H$34*'SJ revenue'!Q$7</f>
        <v>659060</v>
      </c>
      <c r="R34" s="86" t="n">
        <f aca="false">'SJ by Month'!R34*'SJ revenue'!$H$34*'SJ revenue'!R$7</f>
        <v>637800</v>
      </c>
      <c r="S34" s="86" t="n">
        <f aca="false">'SJ by Month'!S34*'SJ revenue'!$H$34*'SJ revenue'!S$7</f>
        <v>659060</v>
      </c>
      <c r="T34" s="86" t="n">
        <f aca="false">'SJ by Month'!T34*'SJ revenue'!$H$34*'SJ revenue'!T$7</f>
        <v>637800</v>
      </c>
      <c r="U34" s="86" t="n">
        <f aca="false">'SJ by Month'!U34*'SJ revenue'!$H$34*'SJ revenue'!U$7</f>
        <v>659060</v>
      </c>
      <c r="V34" s="86" t="n">
        <f aca="false">'SJ by Month'!V34*'SJ revenue'!$H$34*'SJ revenue'!V$7</f>
        <v>659060</v>
      </c>
      <c r="W34" s="86" t="n">
        <f aca="false">'SJ by Month'!W34*'SJ revenue'!$H$34*'SJ revenue'!W$7</f>
        <v>637800</v>
      </c>
      <c r="X34" s="86" t="n">
        <f aca="false">'SJ by Month'!X34*'SJ revenue'!$H$34*'SJ revenue'!X$7</f>
        <v>659060</v>
      </c>
      <c r="Y34" s="86" t="n">
        <f aca="false">'SJ by Month'!Y34*'SJ revenue'!$H$34*'SJ revenue'!Y$7</f>
        <v>637800</v>
      </c>
      <c r="Z34" s="86" t="n">
        <f aca="false">'SJ by Month'!Z34*'SJ revenue'!$H$34*'SJ revenue'!Z$7</f>
        <v>659060</v>
      </c>
      <c r="AA34" s="86" t="n">
        <f aca="false">'SJ by Month'!AA34*'SJ revenue'!$H$34*'SJ revenue'!AA$7</f>
        <v>659060</v>
      </c>
      <c r="AB34" s="86" t="n">
        <f aca="false">'SJ by Month'!AB34*'SJ revenue'!$H$34*'SJ revenue'!AB$7</f>
        <v>595280</v>
      </c>
      <c r="AC34" s="86" t="n">
        <f aca="false">'SJ by Month'!AC34*'SJ revenue'!$H$34*'SJ revenue'!AC$7</f>
        <v>659060</v>
      </c>
      <c r="AD34" s="86" t="n">
        <f aca="false">'SJ by Month'!AD34*'SJ revenue'!$H$34*'SJ revenue'!AD$7</f>
        <v>637800</v>
      </c>
      <c r="AE34" s="86" t="n">
        <f aca="false">'SJ by Month'!AE34*'SJ revenue'!$H$34*'SJ revenue'!AE$7</f>
        <v>659060</v>
      </c>
      <c r="AF34" s="86" t="n">
        <f aca="false">'SJ by Month'!AF34*'SJ revenue'!$H$34*'SJ revenue'!AF$7</f>
        <v>637800</v>
      </c>
      <c r="AG34" s="86" t="n">
        <f aca="false">'SJ by Month'!AG34*'SJ revenue'!$H$34*'SJ revenue'!AG$7</f>
        <v>659060</v>
      </c>
      <c r="AH34" s="86" t="n">
        <f aca="false">'SJ by Month'!AH34*'SJ revenue'!$H$34*'SJ revenue'!AH$7</f>
        <v>659060</v>
      </c>
      <c r="AI34" s="86" t="n">
        <f aca="false">'SJ by Month'!AI34*'SJ revenue'!$H$34*'SJ revenue'!AI$7</f>
        <v>637800</v>
      </c>
      <c r="AJ34" s="86" t="n">
        <f aca="false">'SJ by Month'!AJ34*'SJ revenue'!$H$34*'SJ revenue'!AJ$7</f>
        <v>659060</v>
      </c>
      <c r="AK34" s="86" t="n">
        <f aca="false">'SJ by Month'!AK34*'SJ revenue'!$H$34*'SJ revenue'!AK$7</f>
        <v>637800</v>
      </c>
      <c r="AL34" s="86" t="n">
        <f aca="false">'SJ by Month'!AL34*'SJ revenue'!$H$34*'SJ revenue'!AL$7</f>
        <v>659060</v>
      </c>
      <c r="AM34" s="86" t="n">
        <f aca="false">'SJ by Month'!AM34*'SJ revenue'!$H$34*'SJ revenue'!AM$7</f>
        <v>659060</v>
      </c>
      <c r="AN34" s="86" t="n">
        <f aca="false">'SJ by Month'!AN34*'SJ revenue'!$H$34*'SJ revenue'!AN$7</f>
        <v>616540</v>
      </c>
      <c r="AO34" s="86" t="n">
        <f aca="false">'SJ by Month'!AO34*'SJ revenue'!$H$34*'SJ revenue'!AO$7</f>
        <v>659060</v>
      </c>
      <c r="AP34" s="86" t="n">
        <f aca="false">'SJ by Month'!AP34*'SJ revenue'!$H$34*'SJ revenue'!AP$7</f>
        <v>637800</v>
      </c>
      <c r="AQ34" s="86" t="n">
        <f aca="false">'SJ by Month'!AQ34*'SJ revenue'!$H$34*'SJ revenue'!AQ$7</f>
        <v>659060</v>
      </c>
      <c r="AR34" s="86" t="n">
        <f aca="false">'SJ by Month'!AR34*'SJ revenue'!$H$34*'SJ revenue'!AR$7</f>
        <v>637800</v>
      </c>
      <c r="AS34" s="86" t="n">
        <f aca="false">'SJ by Month'!AS34*'SJ revenue'!$H$34*'SJ revenue'!AS$7</f>
        <v>659060</v>
      </c>
      <c r="AT34" s="86" t="n">
        <f aca="false">'SJ by Month'!AT34*'SJ revenue'!$H$34*'SJ revenue'!AT$7</f>
        <v>659060</v>
      </c>
      <c r="AU34" s="86" t="n">
        <f aca="false">'SJ by Month'!AU34*'SJ revenue'!$H$34*'SJ revenue'!AU$7</f>
        <v>637800</v>
      </c>
      <c r="AV34" s="86" t="n">
        <f aca="false">'SJ by Month'!AV34*'SJ revenue'!$H$34*'SJ revenue'!AV$7</f>
        <v>659060</v>
      </c>
      <c r="AW34" s="86" t="n">
        <f aca="false">'SJ by Month'!AW34*'SJ revenue'!$H$34*'SJ revenue'!AW$7</f>
        <v>637800</v>
      </c>
      <c r="AX34" s="86" t="n">
        <f aca="false">'SJ by Month'!AX34*'SJ revenue'!$H$34*'SJ revenue'!AX$7</f>
        <v>659060</v>
      </c>
      <c r="AY34" s="86" t="n">
        <f aca="false">'SJ by Month'!AY34*'SJ revenue'!$H$34*'SJ revenue'!AY$7</f>
        <v>659060</v>
      </c>
      <c r="AZ34" s="86" t="n">
        <f aca="false">'SJ by Month'!AZ34*'SJ revenue'!$H$34*'SJ revenue'!AZ$7</f>
        <v>595280</v>
      </c>
      <c r="BA34" s="86" t="n">
        <f aca="false">'SJ by Month'!BA34*'SJ revenue'!$H$34*'SJ revenue'!BA$7</f>
        <v>659060</v>
      </c>
      <c r="BB34" s="86" t="n">
        <f aca="false">'SJ by Month'!BB34*'SJ revenue'!$H$34*'SJ revenue'!BB$7</f>
        <v>637800</v>
      </c>
      <c r="BC34" s="86" t="n">
        <f aca="false">'SJ by Month'!BC34*'SJ revenue'!$H$34*'SJ revenue'!BC$7</f>
        <v>659060</v>
      </c>
      <c r="BD34" s="86" t="n">
        <f aca="false">'SJ by Month'!BD34*'SJ revenue'!$H$34*'SJ revenue'!BD$7</f>
        <v>637800</v>
      </c>
      <c r="BE34" s="86" t="n">
        <f aca="false">'SJ by Month'!BE34*'SJ revenue'!$H$34*'SJ revenue'!BE$7</f>
        <v>659060</v>
      </c>
      <c r="BF34" s="86" t="n">
        <f aca="false">'SJ by Month'!BF34*'SJ revenue'!$H$34*'SJ revenue'!BF$7</f>
        <v>659060</v>
      </c>
      <c r="BG34" s="86" t="n">
        <f aca="false">'SJ by Month'!BG34*'SJ revenue'!$H$34*'SJ revenue'!BG$7</f>
        <v>637800</v>
      </c>
      <c r="BH34" s="86" t="n">
        <f aca="false">'SJ by Month'!BH34*'SJ revenue'!$H$34*'SJ revenue'!BH$7</f>
        <v>659060</v>
      </c>
      <c r="BI34" s="86" t="n">
        <f aca="false">'SJ by Month'!BI34*'SJ revenue'!$H$34*'SJ revenue'!BI$7</f>
        <v>637800</v>
      </c>
      <c r="BJ34" s="86" t="n">
        <f aca="false">'SJ by Month'!BJ34*'SJ revenue'!$H$34*'SJ revenue'!BJ$7</f>
        <v>659060</v>
      </c>
      <c r="BK34" s="86" t="n">
        <f aca="false">'SJ by Month'!BK34*'SJ revenue'!$H$34*'SJ revenue'!BK$7</f>
        <v>659060</v>
      </c>
      <c r="BL34" s="86" t="n">
        <f aca="false">'SJ by Month'!BL34*'SJ revenue'!$H$34*'SJ revenue'!BL$7</f>
        <v>595280</v>
      </c>
      <c r="BM34" s="86" t="n">
        <f aca="false">'SJ by Month'!BM34*'SJ revenue'!$H$34*'SJ revenue'!BM$7</f>
        <v>659060</v>
      </c>
      <c r="BN34" s="86" t="n">
        <f aca="false">'SJ by Month'!BN34*'SJ revenue'!$H$34*'SJ revenue'!BN$7</f>
        <v>637800</v>
      </c>
      <c r="BO34" s="86" t="n">
        <f aca="false">'SJ by Month'!BO34*'SJ revenue'!$H$34*'SJ revenue'!BO$7</f>
        <v>659060</v>
      </c>
      <c r="BP34" s="86" t="n">
        <f aca="false">'SJ by Month'!BP34*'SJ revenue'!$H$34*'SJ revenue'!BP$7</f>
        <v>637800</v>
      </c>
      <c r="BQ34" s="86" t="n">
        <f aca="false">'SJ by Month'!BQ34*'SJ revenue'!$H$34*'SJ revenue'!BQ$7</f>
        <v>659060</v>
      </c>
      <c r="BR34" s="86" t="n">
        <f aca="false">'SJ by Month'!BR34*'SJ revenue'!$H$34*'SJ revenue'!BR$7</f>
        <v>659060</v>
      </c>
      <c r="BS34" s="86" t="n">
        <f aca="false">'SJ by Month'!BS34*'SJ revenue'!$H$34*'SJ revenue'!BS$7</f>
        <v>637800</v>
      </c>
      <c r="BT34" s="86" t="n">
        <f aca="false">'SJ by Month'!BT34*'SJ revenue'!$H$34*'SJ revenue'!BT$7</f>
        <v>659060</v>
      </c>
      <c r="BU34" s="86" t="n">
        <f aca="false">'SJ by Month'!BU34*'SJ revenue'!$H$34*'SJ revenue'!BU$7</f>
        <v>637800</v>
      </c>
      <c r="BV34" s="86" t="n">
        <f aca="false">'SJ by Month'!BV34*'SJ revenue'!$H$34*'SJ revenue'!BV$7</f>
        <v>659060</v>
      </c>
      <c r="BW34" s="80"/>
    </row>
    <row r="35" customFormat="false" ht="12.75" hidden="false" customHeight="false" outlineLevel="0" collapsed="false">
      <c r="A35" s="0" t="n">
        <v>26719</v>
      </c>
      <c r="B35" s="0" t="s">
        <v>88</v>
      </c>
      <c r="C35" s="82" t="n">
        <v>25000</v>
      </c>
      <c r="D35" s="83" t="n">
        <v>36647</v>
      </c>
      <c r="E35" s="83" t="n">
        <v>38472</v>
      </c>
      <c r="F35" s="0" t="s">
        <v>49</v>
      </c>
      <c r="G35" s="84"/>
      <c r="H35" s="122" t="n">
        <v>0</v>
      </c>
      <c r="I35" s="82" t="n">
        <v>25000</v>
      </c>
      <c r="J35" s="86" t="n">
        <v>25000</v>
      </c>
      <c r="K35" s="62"/>
      <c r="L35" s="86" t="n">
        <f aca="false">'SJ by Month'!L35*'SJ revenue'!$H$35*'SJ revenue'!L$7</f>
        <v>0</v>
      </c>
      <c r="M35" s="86" t="n">
        <f aca="false">'SJ by Month'!M35*'SJ revenue'!$H$35*'SJ revenue'!M$7</f>
        <v>0</v>
      </c>
      <c r="N35" s="86" t="n">
        <f aca="false">'SJ by Month'!N35*'SJ revenue'!$H$35*'SJ revenue'!N$7</f>
        <v>0</v>
      </c>
      <c r="O35" s="86" t="n">
        <f aca="false">'SJ by Month'!O35*'SJ revenue'!$H$35*'SJ revenue'!O$7</f>
        <v>0</v>
      </c>
      <c r="P35" s="86" t="n">
        <f aca="false">'SJ by Month'!P35*'SJ revenue'!$H$35*'SJ revenue'!P$7</f>
        <v>0</v>
      </c>
      <c r="Q35" s="86" t="n">
        <f aca="false">'SJ by Month'!Q35*'SJ revenue'!$H$35*'SJ revenue'!Q$7</f>
        <v>0</v>
      </c>
      <c r="R35" s="86" t="n">
        <f aca="false">'SJ by Month'!R35*'SJ revenue'!$H$35*'SJ revenue'!R$7</f>
        <v>0</v>
      </c>
      <c r="S35" s="86" t="n">
        <f aca="false">'SJ by Month'!S35*'SJ revenue'!$H$35*'SJ revenue'!S$7</f>
        <v>0</v>
      </c>
      <c r="T35" s="86" t="n">
        <f aca="false">'SJ by Month'!T35*'SJ revenue'!$H$35*'SJ revenue'!T$7</f>
        <v>0</v>
      </c>
      <c r="U35" s="86" t="n">
        <f aca="false">'SJ by Month'!U35*'SJ revenue'!$H$35*'SJ revenue'!U$7</f>
        <v>0</v>
      </c>
      <c r="V35" s="86" t="n">
        <f aca="false">'SJ by Month'!V35*'SJ revenue'!$H$35*'SJ revenue'!V$7</f>
        <v>0</v>
      </c>
      <c r="W35" s="86" t="n">
        <f aca="false">'SJ by Month'!W35*'SJ revenue'!$H$35*'SJ revenue'!W$7</f>
        <v>0</v>
      </c>
      <c r="X35" s="86" t="n">
        <f aca="false">'SJ by Month'!X35*'SJ revenue'!$H$35*'SJ revenue'!X$7</f>
        <v>0</v>
      </c>
      <c r="Y35" s="86" t="n">
        <f aca="false">'SJ by Month'!Y35*'SJ revenue'!$H$35*'SJ revenue'!Y$7</f>
        <v>0</v>
      </c>
      <c r="Z35" s="86" t="n">
        <f aca="false">'SJ by Month'!Z35*'SJ revenue'!$H$35*'SJ revenue'!Z$7</f>
        <v>0</v>
      </c>
      <c r="AA35" s="86" t="n">
        <f aca="false">'SJ by Month'!AA35*'SJ revenue'!$H$35*'SJ revenue'!AA$7</f>
        <v>0</v>
      </c>
      <c r="AB35" s="86" t="n">
        <f aca="false">'SJ by Month'!AB35*'SJ revenue'!$H$35*'SJ revenue'!AB$7</f>
        <v>0</v>
      </c>
      <c r="AC35" s="86" t="n">
        <f aca="false">'SJ by Month'!AC35*'SJ revenue'!$H$35*'SJ revenue'!AC$7</f>
        <v>0</v>
      </c>
      <c r="AD35" s="86" t="n">
        <f aca="false">'SJ by Month'!AD35*'SJ revenue'!$H$35*'SJ revenue'!AD$7</f>
        <v>0</v>
      </c>
      <c r="AE35" s="86" t="n">
        <f aca="false">'SJ by Month'!AE35*'SJ revenue'!$H$35*'SJ revenue'!AE$7</f>
        <v>0</v>
      </c>
      <c r="AF35" s="86" t="n">
        <f aca="false">'SJ by Month'!AF35*'SJ revenue'!$H$35*'SJ revenue'!AF$7</f>
        <v>0</v>
      </c>
      <c r="AG35" s="86" t="n">
        <f aca="false">'SJ by Month'!AG35*'SJ revenue'!$H$35*'SJ revenue'!AG$7</f>
        <v>0</v>
      </c>
      <c r="AH35" s="86" t="n">
        <f aca="false">'SJ by Month'!AH35*'SJ revenue'!$H$35*'SJ revenue'!AH$7</f>
        <v>0</v>
      </c>
      <c r="AI35" s="86" t="n">
        <f aca="false">'SJ by Month'!AI35*'SJ revenue'!$H$35*'SJ revenue'!AI$7</f>
        <v>0</v>
      </c>
      <c r="AJ35" s="86" t="n">
        <f aca="false">'SJ by Month'!AJ35*'SJ revenue'!$H$35*'SJ revenue'!AJ$7</f>
        <v>0</v>
      </c>
      <c r="AK35" s="86" t="n">
        <f aca="false">'SJ by Month'!AK35*'SJ revenue'!$H$35*'SJ revenue'!AK$7</f>
        <v>0</v>
      </c>
      <c r="AL35" s="86" t="n">
        <f aca="false">'SJ by Month'!AL35*'SJ revenue'!$H$35*'SJ revenue'!AL$7</f>
        <v>0</v>
      </c>
      <c r="AM35" s="86" t="n">
        <f aca="false">'SJ by Month'!AM35*'SJ revenue'!$H$35*'SJ revenue'!AM$7</f>
        <v>0</v>
      </c>
      <c r="AN35" s="86" t="n">
        <f aca="false">'SJ by Month'!AN35*'SJ revenue'!$H$35*'SJ revenue'!AN$7</f>
        <v>0</v>
      </c>
      <c r="AO35" s="86" t="n">
        <f aca="false">'SJ by Month'!AO35*'SJ revenue'!$H$35*'SJ revenue'!AO$7</f>
        <v>0</v>
      </c>
      <c r="AP35" s="86" t="n">
        <f aca="false">'SJ by Month'!AP35*'SJ revenue'!$H$35*'SJ revenue'!AP$7</f>
        <v>0</v>
      </c>
      <c r="AQ35" s="86" t="n">
        <f aca="false">'SJ by Month'!AQ35*'SJ revenue'!$H$35*'SJ revenue'!AQ$7</f>
        <v>0</v>
      </c>
      <c r="AR35" s="86" t="n">
        <f aca="false">'SJ by Month'!AR35*'SJ revenue'!$H$35*'SJ revenue'!AR$7</f>
        <v>0</v>
      </c>
      <c r="AS35" s="86" t="n">
        <f aca="false">'SJ by Month'!AS35*'SJ revenue'!$H$35*'SJ revenue'!AS$7</f>
        <v>0</v>
      </c>
      <c r="AT35" s="86" t="n">
        <f aca="false">'SJ by Month'!AT35*'SJ revenue'!$H$35*'SJ revenue'!AT$7</f>
        <v>0</v>
      </c>
      <c r="AU35" s="86" t="n">
        <f aca="false">'SJ by Month'!AU35*'SJ revenue'!$H$35*'SJ revenue'!AU$7</f>
        <v>0</v>
      </c>
      <c r="AV35" s="86" t="n">
        <f aca="false">'SJ by Month'!AV35*'SJ revenue'!$H$35*'SJ revenue'!AV$7</f>
        <v>0</v>
      </c>
      <c r="AW35" s="86" t="n">
        <f aca="false">'SJ by Month'!AW35*'SJ revenue'!$H$35*'SJ revenue'!AW$7</f>
        <v>0</v>
      </c>
      <c r="AX35" s="86" t="n">
        <f aca="false">'SJ by Month'!AX35*'SJ revenue'!$H$35*'SJ revenue'!AX$7</f>
        <v>0</v>
      </c>
      <c r="AY35" s="86" t="n">
        <f aca="false">'SJ by Month'!AY35*'SJ revenue'!$H$35*'SJ revenue'!AY$7</f>
        <v>0</v>
      </c>
      <c r="AZ35" s="86" t="n">
        <f aca="false">'SJ by Month'!AZ35*'SJ revenue'!$H$35*'SJ revenue'!AZ$7</f>
        <v>0</v>
      </c>
      <c r="BA35" s="86" t="n">
        <f aca="false">'SJ by Month'!BA35*'SJ revenue'!$H$35*'SJ revenue'!BA$7</f>
        <v>0</v>
      </c>
      <c r="BB35" s="86" t="n">
        <f aca="false">'SJ by Month'!BB35*'SJ revenue'!$H$35*'SJ revenue'!BB$7</f>
        <v>0</v>
      </c>
      <c r="BC35" s="86" t="n">
        <f aca="false">'SJ by Month'!BC35*'SJ revenue'!$H$35*'SJ revenue'!BC$7</f>
        <v>0</v>
      </c>
      <c r="BD35" s="86" t="n">
        <f aca="false">'SJ by Month'!BD35*'SJ revenue'!$H$35*'SJ revenue'!BD$7</f>
        <v>0</v>
      </c>
      <c r="BE35" s="86" t="n">
        <f aca="false">'SJ by Month'!BE35*'SJ revenue'!$H$35*'SJ revenue'!BE$7</f>
        <v>0</v>
      </c>
      <c r="BF35" s="86" t="n">
        <f aca="false">'SJ by Month'!BF35*'SJ revenue'!$H$35*'SJ revenue'!BF$7</f>
        <v>0</v>
      </c>
      <c r="BG35" s="86" t="n">
        <f aca="false">'SJ by Month'!BG35*'SJ revenue'!$H$35*'SJ revenue'!BG$7</f>
        <v>0</v>
      </c>
      <c r="BH35" s="86" t="n">
        <f aca="false">'SJ by Month'!BH35*'SJ revenue'!$H$35*'SJ revenue'!BH$7</f>
        <v>0</v>
      </c>
      <c r="BI35" s="86" t="n">
        <f aca="false">'SJ by Month'!BI35*'SJ revenue'!$H$35*'SJ revenue'!BI$7</f>
        <v>0</v>
      </c>
      <c r="BJ35" s="86" t="n">
        <f aca="false">'SJ by Month'!BJ35*'SJ revenue'!$H$35*'SJ revenue'!BJ$7</f>
        <v>0</v>
      </c>
      <c r="BK35" s="86" t="n">
        <f aca="false">'SJ by Month'!BK35*'SJ revenue'!$H$35*'SJ revenue'!BK$7</f>
        <v>0</v>
      </c>
      <c r="BL35" s="86" t="n">
        <f aca="false">'SJ by Month'!BL35*'SJ revenue'!$H$35*'SJ revenue'!BL$7</f>
        <v>0</v>
      </c>
      <c r="BM35" s="86" t="n">
        <f aca="false">'SJ by Month'!BM35*'SJ revenue'!$H$35*'SJ revenue'!BM$7</f>
        <v>0</v>
      </c>
      <c r="BN35" s="86" t="n">
        <f aca="false">'SJ by Month'!BN35*'SJ revenue'!$H$35*'SJ revenue'!BN$7</f>
        <v>0</v>
      </c>
      <c r="BO35" s="86" t="n">
        <f aca="false">'SJ by Month'!BO35*'SJ revenue'!$H$35*'SJ revenue'!BO$7</f>
        <v>0</v>
      </c>
      <c r="BP35" s="86" t="n">
        <f aca="false">'SJ by Month'!BP35*'SJ revenue'!$H$35*'SJ revenue'!BP$7</f>
        <v>0</v>
      </c>
      <c r="BQ35" s="86" t="n">
        <f aca="false">'SJ by Month'!BQ35*'SJ revenue'!$H$35*'SJ revenue'!BQ$7</f>
        <v>0</v>
      </c>
      <c r="BR35" s="86" t="n">
        <f aca="false">'SJ by Month'!BR35*'SJ revenue'!$H$35*'SJ revenue'!BR$7</f>
        <v>0</v>
      </c>
      <c r="BS35" s="86" t="n">
        <f aca="false">'SJ by Month'!BS35*'SJ revenue'!$H$35*'SJ revenue'!BS$7</f>
        <v>0</v>
      </c>
      <c r="BT35" s="86" t="n">
        <f aca="false">'SJ by Month'!BT35*'SJ revenue'!$H$35*'SJ revenue'!BT$7</f>
        <v>0</v>
      </c>
      <c r="BU35" s="86" t="n">
        <f aca="false">'SJ by Month'!BU35*'SJ revenue'!$H$35*'SJ revenue'!BU$7</f>
        <v>0</v>
      </c>
      <c r="BV35" s="86" t="n">
        <f aca="false">'SJ by Month'!BV35*'SJ revenue'!$H$35*'SJ revenue'!BV$7</f>
        <v>0</v>
      </c>
      <c r="BW35" s="80"/>
    </row>
    <row r="36" customFormat="false" ht="12.75" hidden="false" customHeight="false" outlineLevel="0" collapsed="false">
      <c r="A36" s="0" t="n">
        <v>25923</v>
      </c>
      <c r="B36" s="0" t="s">
        <v>69</v>
      </c>
      <c r="C36" s="82" t="n">
        <v>20000</v>
      </c>
      <c r="D36" s="83" t="n">
        <v>35855</v>
      </c>
      <c r="E36" s="83" t="n">
        <v>39141</v>
      </c>
      <c r="F36" s="0" t="s">
        <v>47</v>
      </c>
      <c r="G36" s="84" t="n">
        <v>38776</v>
      </c>
      <c r="H36" s="122" t="n">
        <v>0.1063</v>
      </c>
      <c r="I36" s="82" t="n">
        <v>20000</v>
      </c>
      <c r="J36" s="86" t="n">
        <v>20000</v>
      </c>
      <c r="K36" s="157"/>
      <c r="L36" s="86" t="n">
        <f aca="false">'SJ by Month'!L36*'SJ revenue'!$H$36*'SJ revenue'!L$7</f>
        <v>65906</v>
      </c>
      <c r="M36" s="86" t="n">
        <f aca="false">'SJ by Month'!M36*'SJ revenue'!$H$36*'SJ revenue'!M$7</f>
        <v>63780</v>
      </c>
      <c r="N36" s="86" t="n">
        <f aca="false">'SJ by Month'!N36*'SJ revenue'!$H$36*'SJ revenue'!N$7</f>
        <v>65906</v>
      </c>
      <c r="O36" s="86" t="n">
        <f aca="false">'SJ by Month'!O36*'SJ revenue'!$H$36*'SJ revenue'!O$7</f>
        <v>65906</v>
      </c>
      <c r="P36" s="86" t="n">
        <f aca="false">'SJ by Month'!P36*'SJ revenue'!$H$36*'SJ revenue'!P$7</f>
        <v>59528</v>
      </c>
      <c r="Q36" s="86" t="n">
        <f aca="false">'SJ by Month'!Q36*'SJ revenue'!$H$36*'SJ revenue'!Q$7</f>
        <v>65906</v>
      </c>
      <c r="R36" s="86" t="n">
        <f aca="false">'SJ by Month'!R36*'SJ revenue'!$H$36*'SJ revenue'!R$7</f>
        <v>63780</v>
      </c>
      <c r="S36" s="86" t="n">
        <f aca="false">'SJ by Month'!S36*'SJ revenue'!$H$36*'SJ revenue'!S$7</f>
        <v>65906</v>
      </c>
      <c r="T36" s="86" t="n">
        <f aca="false">'SJ by Month'!T36*'SJ revenue'!$H$36*'SJ revenue'!T$7</f>
        <v>63780</v>
      </c>
      <c r="U36" s="86" t="n">
        <f aca="false">'SJ by Month'!U36*'SJ revenue'!$H$36*'SJ revenue'!U$7</f>
        <v>65906</v>
      </c>
      <c r="V36" s="86" t="n">
        <f aca="false">'SJ by Month'!V36*'SJ revenue'!$H$36*'SJ revenue'!V$7</f>
        <v>65906</v>
      </c>
      <c r="W36" s="86" t="n">
        <f aca="false">'SJ by Month'!W36*'SJ revenue'!$H$36*'SJ revenue'!W$7</f>
        <v>63780</v>
      </c>
      <c r="X36" s="86" t="n">
        <f aca="false">'SJ by Month'!X36*'SJ revenue'!$H$36*'SJ revenue'!X$7</f>
        <v>65906</v>
      </c>
      <c r="Y36" s="86" t="n">
        <f aca="false">'SJ by Month'!Y36*'SJ revenue'!$H$36*'SJ revenue'!Y$7</f>
        <v>63780</v>
      </c>
      <c r="Z36" s="86" t="n">
        <f aca="false">'SJ by Month'!Z36*'SJ revenue'!$H$36*'SJ revenue'!Z$7</f>
        <v>65906</v>
      </c>
      <c r="AA36" s="86" t="n">
        <f aca="false">'SJ by Month'!AA36*'SJ revenue'!$H$36*'SJ revenue'!AA$7</f>
        <v>65906</v>
      </c>
      <c r="AB36" s="86" t="n">
        <f aca="false">'SJ by Month'!AB36*'SJ revenue'!$H$36*'SJ revenue'!AB$7</f>
        <v>59528</v>
      </c>
      <c r="AC36" s="86" t="n">
        <f aca="false">'SJ by Month'!AC36*'SJ revenue'!$H$36*'SJ revenue'!AC$7</f>
        <v>65906</v>
      </c>
      <c r="AD36" s="86" t="n">
        <f aca="false">'SJ by Month'!AD36*'SJ revenue'!$H$36*'SJ revenue'!AD$7</f>
        <v>63780</v>
      </c>
      <c r="AE36" s="86" t="n">
        <f aca="false">'SJ by Month'!AE36*'SJ revenue'!$H$36*'SJ revenue'!AE$7</f>
        <v>65906</v>
      </c>
      <c r="AF36" s="86" t="n">
        <f aca="false">'SJ by Month'!AF36*'SJ revenue'!$H$36*'SJ revenue'!AF$7</f>
        <v>63780</v>
      </c>
      <c r="AG36" s="86" t="n">
        <f aca="false">'SJ by Month'!AG36*'SJ revenue'!$H$36*'SJ revenue'!AG$7</f>
        <v>65906</v>
      </c>
      <c r="AH36" s="86" t="n">
        <f aca="false">'SJ by Month'!AH36*'SJ revenue'!$H$36*'SJ revenue'!AH$7</f>
        <v>65906</v>
      </c>
      <c r="AI36" s="86" t="n">
        <f aca="false">'SJ by Month'!AI36*'SJ revenue'!$H$36*'SJ revenue'!AI$7</f>
        <v>63780</v>
      </c>
      <c r="AJ36" s="86" t="n">
        <f aca="false">'SJ by Month'!AJ36*'SJ revenue'!$H$36*'SJ revenue'!AJ$7</f>
        <v>65906</v>
      </c>
      <c r="AK36" s="86" t="n">
        <f aca="false">'SJ by Month'!AK36*'SJ revenue'!$H$36*'SJ revenue'!AK$7</f>
        <v>63780</v>
      </c>
      <c r="AL36" s="86" t="n">
        <f aca="false">'SJ by Month'!AL36*'SJ revenue'!$H$36*'SJ revenue'!AL$7</f>
        <v>65906</v>
      </c>
      <c r="AM36" s="86" t="n">
        <f aca="false">'SJ by Month'!AM36*'SJ revenue'!$H$36*'SJ revenue'!AM$7</f>
        <v>65906</v>
      </c>
      <c r="AN36" s="86" t="n">
        <f aca="false">'SJ by Month'!AN36*'SJ revenue'!$H$36*'SJ revenue'!AN$7</f>
        <v>61654</v>
      </c>
      <c r="AO36" s="86" t="n">
        <f aca="false">'SJ by Month'!AO36*'SJ revenue'!$H$36*'SJ revenue'!AO$7</f>
        <v>65906</v>
      </c>
      <c r="AP36" s="86" t="n">
        <f aca="false">'SJ by Month'!AP36*'SJ revenue'!$H$36*'SJ revenue'!AP$7</f>
        <v>63780</v>
      </c>
      <c r="AQ36" s="86" t="n">
        <f aca="false">'SJ by Month'!AQ36*'SJ revenue'!$H$36*'SJ revenue'!AQ$7</f>
        <v>65906</v>
      </c>
      <c r="AR36" s="86" t="n">
        <f aca="false">'SJ by Month'!AR36*'SJ revenue'!$H$36*'SJ revenue'!AR$7</f>
        <v>63780</v>
      </c>
      <c r="AS36" s="86" t="n">
        <f aca="false">'SJ by Month'!AS36*'SJ revenue'!$H$36*'SJ revenue'!AS$7</f>
        <v>65906</v>
      </c>
      <c r="AT36" s="86" t="n">
        <f aca="false">'SJ by Month'!AT36*'SJ revenue'!$H$36*'SJ revenue'!AT$7</f>
        <v>65906</v>
      </c>
      <c r="AU36" s="86" t="n">
        <f aca="false">'SJ by Month'!AU36*'SJ revenue'!$H$36*'SJ revenue'!AU$7</f>
        <v>63780</v>
      </c>
      <c r="AV36" s="86" t="n">
        <f aca="false">'SJ by Month'!AV36*'SJ revenue'!$H$36*'SJ revenue'!AV$7</f>
        <v>65906</v>
      </c>
      <c r="AW36" s="86" t="n">
        <f aca="false">'SJ by Month'!AW36*'SJ revenue'!$H$36*'SJ revenue'!AW$7</f>
        <v>63780</v>
      </c>
      <c r="AX36" s="86" t="n">
        <f aca="false">'SJ by Month'!AX36*'SJ revenue'!$H$36*'SJ revenue'!AX$7</f>
        <v>65906</v>
      </c>
      <c r="AY36" s="86" t="n">
        <f aca="false">'SJ by Month'!AY36*'SJ revenue'!$H$36*'SJ revenue'!AY$7</f>
        <v>65906</v>
      </c>
      <c r="AZ36" s="86" t="n">
        <f aca="false">'SJ by Month'!AZ36*'SJ revenue'!$H$36*'SJ revenue'!AZ$7</f>
        <v>59528</v>
      </c>
      <c r="BA36" s="86" t="n">
        <f aca="false">'SJ by Month'!BA36*'SJ revenue'!$H$36*'SJ revenue'!BA$7</f>
        <v>65906</v>
      </c>
      <c r="BB36" s="86" t="n">
        <f aca="false">'SJ by Month'!BB36*'SJ revenue'!$H$36*'SJ revenue'!BB$7</f>
        <v>63780</v>
      </c>
      <c r="BC36" s="86" t="n">
        <f aca="false">'SJ by Month'!BC36*'SJ revenue'!$H$36*'SJ revenue'!BC$7</f>
        <v>65906</v>
      </c>
      <c r="BD36" s="86" t="n">
        <f aca="false">'SJ by Month'!BD36*'SJ revenue'!$H$36*'SJ revenue'!BD$7</f>
        <v>63780</v>
      </c>
      <c r="BE36" s="86" t="n">
        <f aca="false">'SJ by Month'!BE36*'SJ revenue'!$H$36*'SJ revenue'!BE$7</f>
        <v>65906</v>
      </c>
      <c r="BF36" s="86" t="n">
        <f aca="false">'SJ by Month'!BF36*'SJ revenue'!$H$36*'SJ revenue'!BF$7</f>
        <v>65906</v>
      </c>
      <c r="BG36" s="86" t="n">
        <f aca="false">'SJ by Month'!BG36*'SJ revenue'!$H$36*'SJ revenue'!BG$7</f>
        <v>63780</v>
      </c>
      <c r="BH36" s="86" t="n">
        <f aca="false">'SJ by Month'!BH36*'SJ revenue'!$H$36*'SJ revenue'!BH$7</f>
        <v>65906</v>
      </c>
      <c r="BI36" s="86" t="n">
        <f aca="false">'SJ by Month'!BI36*'SJ revenue'!$H$36*'SJ revenue'!BI$7</f>
        <v>63780</v>
      </c>
      <c r="BJ36" s="86" t="n">
        <f aca="false">'SJ by Month'!BJ36*'SJ revenue'!$H$36*'SJ revenue'!BJ$7</f>
        <v>65906</v>
      </c>
      <c r="BK36" s="86" t="n">
        <f aca="false">'SJ by Month'!BK36*'SJ revenue'!$H$36*'SJ revenue'!BK$7</f>
        <v>65906</v>
      </c>
      <c r="BL36" s="86" t="n">
        <f aca="false">'SJ by Month'!BL36*'SJ revenue'!$H$36*'SJ revenue'!BL$7</f>
        <v>59528</v>
      </c>
      <c r="BM36" s="86" t="n">
        <f aca="false">'SJ by Month'!BM36*'SJ revenue'!$H$36*'SJ revenue'!BM$7</f>
        <v>65906</v>
      </c>
      <c r="BN36" s="86" t="n">
        <f aca="false">'SJ by Month'!BN36*'SJ revenue'!$H$36*'SJ revenue'!BN$7</f>
        <v>63780</v>
      </c>
      <c r="BO36" s="86" t="n">
        <f aca="false">'SJ by Month'!BO36*'SJ revenue'!$H$36*'SJ revenue'!BO$7</f>
        <v>65906</v>
      </c>
      <c r="BP36" s="86" t="n">
        <f aca="false">'SJ by Month'!BP36*'SJ revenue'!$H$36*'SJ revenue'!BP$7</f>
        <v>63780</v>
      </c>
      <c r="BQ36" s="86" t="n">
        <f aca="false">'SJ by Month'!BQ36*'SJ revenue'!$H$36*'SJ revenue'!BQ$7</f>
        <v>65906</v>
      </c>
      <c r="BR36" s="86" t="n">
        <f aca="false">'SJ by Month'!BR36*'SJ revenue'!$H$36*'SJ revenue'!BR$7</f>
        <v>65906</v>
      </c>
      <c r="BS36" s="86" t="n">
        <f aca="false">'SJ by Month'!BS36*'SJ revenue'!$H$36*'SJ revenue'!BS$7</f>
        <v>63780</v>
      </c>
      <c r="BT36" s="86" t="n">
        <f aca="false">'SJ by Month'!BT36*'SJ revenue'!$H$36*'SJ revenue'!BT$7</f>
        <v>65906</v>
      </c>
      <c r="BU36" s="86" t="n">
        <f aca="false">'SJ by Month'!BU36*'SJ revenue'!$H$36*'SJ revenue'!BU$7</f>
        <v>63780</v>
      </c>
      <c r="BV36" s="86" t="n">
        <f aca="false">'SJ by Month'!BV36*'SJ revenue'!$H$36*'SJ revenue'!BV$7</f>
        <v>65906</v>
      </c>
      <c r="BW36" s="80"/>
    </row>
    <row r="37" customFormat="false" ht="12.75" hidden="false" customHeight="false" outlineLevel="0" collapsed="false">
      <c r="A37" s="0" t="n">
        <v>26960</v>
      </c>
      <c r="B37" s="0" t="s">
        <v>70</v>
      </c>
      <c r="C37" s="82" t="n">
        <v>20000</v>
      </c>
      <c r="D37" s="83" t="n">
        <v>36617</v>
      </c>
      <c r="E37" s="83" t="n">
        <v>38077</v>
      </c>
      <c r="F37" s="0" t="s">
        <v>47</v>
      </c>
      <c r="G37" s="84" t="n">
        <v>37711</v>
      </c>
      <c r="H37" s="122" t="n">
        <v>0</v>
      </c>
      <c r="I37" s="124" t="n">
        <v>20000</v>
      </c>
      <c r="J37" s="124" t="n">
        <v>20000</v>
      </c>
      <c r="K37" s="145"/>
      <c r="L37" s="124" t="n">
        <f aca="false">'SJ by Month'!L37*'SJ revenue'!$H$37*'SJ revenue'!L$7</f>
        <v>0</v>
      </c>
      <c r="M37" s="124" t="n">
        <f aca="false">'SJ by Month'!M37*'SJ revenue'!$H$37*'SJ revenue'!M$7</f>
        <v>0</v>
      </c>
      <c r="N37" s="124" t="n">
        <f aca="false">'SJ by Month'!N37*'SJ revenue'!$H$37*'SJ revenue'!N$7</f>
        <v>0</v>
      </c>
      <c r="O37" s="124" t="n">
        <f aca="false">'SJ by Month'!O37*'SJ revenue'!$H$37*'SJ revenue'!O$7</f>
        <v>0</v>
      </c>
      <c r="P37" s="124" t="n">
        <f aca="false">'SJ by Month'!P37*'SJ revenue'!$H$37*'SJ revenue'!P$7</f>
        <v>0</v>
      </c>
      <c r="Q37" s="124" t="n">
        <f aca="false">'SJ by Month'!Q37*'SJ revenue'!$H$37*'SJ revenue'!Q$7</f>
        <v>0</v>
      </c>
      <c r="R37" s="124" t="n">
        <f aca="false">'SJ by Month'!R37*'SJ revenue'!$H$37*'SJ revenue'!R$7</f>
        <v>0</v>
      </c>
      <c r="S37" s="124" t="n">
        <f aca="false">'SJ by Month'!S37*'SJ revenue'!$H$37*'SJ revenue'!S$7</f>
        <v>0</v>
      </c>
      <c r="T37" s="124" t="n">
        <f aca="false">'SJ by Month'!T37*'SJ revenue'!$H$37*'SJ revenue'!T$7</f>
        <v>0</v>
      </c>
      <c r="U37" s="124" t="n">
        <f aca="false">'SJ by Month'!U37*'SJ revenue'!$H$37*'SJ revenue'!U$7</f>
        <v>0</v>
      </c>
      <c r="V37" s="124" t="n">
        <f aca="false">'SJ by Month'!V37*'SJ revenue'!$H$37*'SJ revenue'!V$7</f>
        <v>0</v>
      </c>
      <c r="W37" s="124" t="n">
        <f aca="false">'SJ by Month'!W37*'SJ revenue'!$H$37*'SJ revenue'!W$7</f>
        <v>0</v>
      </c>
      <c r="X37" s="124" t="n">
        <f aca="false">'SJ by Month'!X37*'SJ revenue'!$H$37*'SJ revenue'!X$7</f>
        <v>0</v>
      </c>
      <c r="Y37" s="124" t="n">
        <f aca="false">'SJ by Month'!Y37*'SJ revenue'!$H$37*'SJ revenue'!Y$7</f>
        <v>0</v>
      </c>
      <c r="Z37" s="124" t="n">
        <f aca="false">'SJ by Month'!Z37*'SJ revenue'!$H$37*'SJ revenue'!Z$7</f>
        <v>0</v>
      </c>
      <c r="AA37" s="124" t="n">
        <f aca="false">'SJ by Month'!AA37*'SJ revenue'!$H$37*'SJ revenue'!AA$7</f>
        <v>0</v>
      </c>
      <c r="AB37" s="124" t="n">
        <f aca="false">'SJ by Month'!AB37*'SJ revenue'!$H$37*'SJ revenue'!AB$7</f>
        <v>0</v>
      </c>
      <c r="AC37" s="124" t="n">
        <f aca="false">'SJ by Month'!AC37*'SJ revenue'!$H$37*'SJ revenue'!AC$7</f>
        <v>0</v>
      </c>
      <c r="AD37" s="124" t="n">
        <f aca="false">'SJ by Month'!AD37*'SJ revenue'!$H$37*'SJ revenue'!AD$7</f>
        <v>0</v>
      </c>
      <c r="AE37" s="124" t="n">
        <f aca="false">'SJ by Month'!AE37*'SJ revenue'!$H$37*'SJ revenue'!AE$7</f>
        <v>0</v>
      </c>
      <c r="AF37" s="124" t="n">
        <f aca="false">'SJ by Month'!AF37*'SJ revenue'!$H$37*'SJ revenue'!AF$7</f>
        <v>0</v>
      </c>
      <c r="AG37" s="124" t="n">
        <f aca="false">'SJ by Month'!AG37*'SJ revenue'!$H$37*'SJ revenue'!AG$7</f>
        <v>0</v>
      </c>
      <c r="AH37" s="124" t="n">
        <f aca="false">'SJ by Month'!AH37*'SJ revenue'!$H$37*'SJ revenue'!AH$7</f>
        <v>0</v>
      </c>
      <c r="AI37" s="124" t="n">
        <f aca="false">'SJ by Month'!AI37*'SJ revenue'!$H$37*'SJ revenue'!AI$7</f>
        <v>0</v>
      </c>
      <c r="AJ37" s="124" t="n">
        <f aca="false">'SJ by Month'!AJ37*'SJ revenue'!$H$37*'SJ revenue'!AJ$7</f>
        <v>0</v>
      </c>
      <c r="AK37" s="124" t="n">
        <f aca="false">'SJ by Month'!AK37*'SJ revenue'!$H$37*'SJ revenue'!AK$7</f>
        <v>0</v>
      </c>
      <c r="AL37" s="124" t="n">
        <f aca="false">'SJ by Month'!AL37*'SJ revenue'!$H$37*'SJ revenue'!AL$7</f>
        <v>0</v>
      </c>
      <c r="AM37" s="124" t="n">
        <f aca="false">'SJ by Month'!AM37*'SJ revenue'!$H$37*'SJ revenue'!AM$7</f>
        <v>0</v>
      </c>
      <c r="AN37" s="124" t="n">
        <f aca="false">'SJ by Month'!AN37*'SJ revenue'!$H$37*'SJ revenue'!AN$7</f>
        <v>0</v>
      </c>
      <c r="AO37" s="124" t="n">
        <f aca="false">'SJ by Month'!AO37*'SJ revenue'!$H$37*'SJ revenue'!AO$7</f>
        <v>0</v>
      </c>
      <c r="AP37" s="124" t="n">
        <f aca="false">'SJ by Month'!AP37*'SJ revenue'!$H$37*'SJ revenue'!AP$7</f>
        <v>0</v>
      </c>
      <c r="AQ37" s="124" t="n">
        <f aca="false">'SJ by Month'!AQ37*'SJ revenue'!$H$37*'SJ revenue'!AQ$7</f>
        <v>0</v>
      </c>
      <c r="AR37" s="124" t="n">
        <f aca="false">'SJ by Month'!AR37*'SJ revenue'!$H$37*'SJ revenue'!AR$7</f>
        <v>0</v>
      </c>
      <c r="AS37" s="124" t="n">
        <f aca="false">'SJ by Month'!AS37*'SJ revenue'!$H$37*'SJ revenue'!AS$7</f>
        <v>0</v>
      </c>
      <c r="AT37" s="124" t="n">
        <f aca="false">'SJ by Month'!AT37*'SJ revenue'!$H$37*'SJ revenue'!AT$7</f>
        <v>0</v>
      </c>
      <c r="AU37" s="124" t="n">
        <f aca="false">'SJ by Month'!AU37*'SJ revenue'!$H$37*'SJ revenue'!AU$7</f>
        <v>0</v>
      </c>
      <c r="AV37" s="124" t="n">
        <f aca="false">'SJ by Month'!AV37*'SJ revenue'!$H$37*'SJ revenue'!AV$7</f>
        <v>0</v>
      </c>
      <c r="AW37" s="124" t="n">
        <f aca="false">'SJ by Month'!AW37*'SJ revenue'!$H$37*'SJ revenue'!AW$7</f>
        <v>0</v>
      </c>
      <c r="AX37" s="124" t="n">
        <f aca="false">'SJ by Month'!AX37*'SJ revenue'!$H$37*'SJ revenue'!AX$7</f>
        <v>0</v>
      </c>
      <c r="AY37" s="124" t="n">
        <f aca="false">'SJ by Month'!AY37*'SJ revenue'!$H$37*'SJ revenue'!AY$7</f>
        <v>0</v>
      </c>
      <c r="AZ37" s="124" t="n">
        <f aca="false">'SJ by Month'!AZ37*'SJ revenue'!$H$37*'SJ revenue'!AZ$7</f>
        <v>0</v>
      </c>
      <c r="BA37" s="124" t="n">
        <f aca="false">'SJ by Month'!BA37*'SJ revenue'!$H$37*'SJ revenue'!BA$7</f>
        <v>0</v>
      </c>
      <c r="BB37" s="124" t="n">
        <f aca="false">'SJ by Month'!BB37*'SJ revenue'!$H$37*'SJ revenue'!BB$7</f>
        <v>0</v>
      </c>
      <c r="BC37" s="124" t="n">
        <f aca="false">'SJ by Month'!BC37*'SJ revenue'!$H$37*'SJ revenue'!BC$7</f>
        <v>0</v>
      </c>
      <c r="BD37" s="124" t="n">
        <f aca="false">'SJ by Month'!BD37*'SJ revenue'!$H$37*'SJ revenue'!BD$7</f>
        <v>0</v>
      </c>
      <c r="BE37" s="124" t="n">
        <f aca="false">'SJ by Month'!BE37*'SJ revenue'!$H$37*'SJ revenue'!BE$7</f>
        <v>0</v>
      </c>
      <c r="BF37" s="124" t="n">
        <f aca="false">'SJ by Month'!BF37*'SJ revenue'!$H$37*'SJ revenue'!BF$7</f>
        <v>0</v>
      </c>
      <c r="BG37" s="124" t="n">
        <f aca="false">'SJ by Month'!BG37*'SJ revenue'!$H$37*'SJ revenue'!BG$7</f>
        <v>0</v>
      </c>
      <c r="BH37" s="124" t="n">
        <f aca="false">'SJ by Month'!BH37*'SJ revenue'!$H$37*'SJ revenue'!BH$7</f>
        <v>0</v>
      </c>
      <c r="BI37" s="124" t="n">
        <f aca="false">'SJ by Month'!BI37*'SJ revenue'!$H$37*'SJ revenue'!BI$7</f>
        <v>0</v>
      </c>
      <c r="BJ37" s="124" t="n">
        <f aca="false">'SJ by Month'!BJ37*'SJ revenue'!$H$37*'SJ revenue'!BJ$7</f>
        <v>0</v>
      </c>
      <c r="BK37" s="124" t="n">
        <f aca="false">'SJ by Month'!BK37*'SJ revenue'!$H$37*'SJ revenue'!BK$7</f>
        <v>0</v>
      </c>
      <c r="BL37" s="124" t="n">
        <f aca="false">'SJ by Month'!BL37*'SJ revenue'!$H$37*'SJ revenue'!BL$7</f>
        <v>0</v>
      </c>
      <c r="BM37" s="124" t="n">
        <f aca="false">'SJ by Month'!BM37*'SJ revenue'!$H$37*'SJ revenue'!BM$7</f>
        <v>0</v>
      </c>
      <c r="BN37" s="124" t="n">
        <f aca="false">'SJ by Month'!BN37*'SJ revenue'!$H$37*'SJ revenue'!BN$7</f>
        <v>0</v>
      </c>
      <c r="BO37" s="124" t="n">
        <f aca="false">'SJ by Month'!BO37*'SJ revenue'!$H$37*'SJ revenue'!BO$7</f>
        <v>0</v>
      </c>
      <c r="BP37" s="124" t="n">
        <f aca="false">'SJ by Month'!BP37*'SJ revenue'!$H$37*'SJ revenue'!BP$7</f>
        <v>0</v>
      </c>
      <c r="BQ37" s="124" t="n">
        <f aca="false">'SJ by Month'!BQ37*'SJ revenue'!$H$37*'SJ revenue'!BQ$7</f>
        <v>0</v>
      </c>
      <c r="BR37" s="124" t="n">
        <f aca="false">'SJ by Month'!BR37*'SJ revenue'!$H$37*'SJ revenue'!BR$7</f>
        <v>0</v>
      </c>
      <c r="BS37" s="124" t="n">
        <f aca="false">'SJ by Month'!BS37*'SJ revenue'!$H$37*'SJ revenue'!BS$7</f>
        <v>0</v>
      </c>
      <c r="BT37" s="124" t="n">
        <f aca="false">'SJ by Month'!BT37*'SJ revenue'!$H$37*'SJ revenue'!BT$7</f>
        <v>0</v>
      </c>
      <c r="BU37" s="124" t="n">
        <f aca="false">'SJ by Month'!BU37*'SJ revenue'!$H$37*'SJ revenue'!BU$7</f>
        <v>0</v>
      </c>
      <c r="BV37" s="86" t="n">
        <f aca="false">'SJ by Month'!BV37*'SJ revenue'!$H$37*'SJ revenue'!BV$7</f>
        <v>0</v>
      </c>
      <c r="BW37" s="80"/>
    </row>
    <row r="38" customFormat="false" ht="12.75" hidden="false" customHeight="false" outlineLevel="0" collapsed="false">
      <c r="G38" s="121"/>
      <c r="H38" s="128"/>
      <c r="I38" s="82" t="n">
        <f aca="false">SUM(I10:I37)</f>
        <v>849946</v>
      </c>
      <c r="J38" s="82" t="n">
        <f aca="false">SUM(J10:J37)</f>
        <v>849946</v>
      </c>
      <c r="K38" s="62"/>
      <c r="L38" s="82" t="n">
        <f aca="false">SUM(L10:L37)</f>
        <v>2307392.496</v>
      </c>
      <c r="M38" s="82" t="n">
        <f aca="false">SUM(M10:M37)</f>
        <v>2232960.48</v>
      </c>
      <c r="N38" s="82" t="n">
        <f aca="false">SUM(N10:N37)</f>
        <v>2168326.496</v>
      </c>
      <c r="O38" s="129" t="n">
        <f aca="false">SUM(O10:O37)</f>
        <v>1898006.496</v>
      </c>
      <c r="P38" s="82" t="n">
        <f aca="false">SUM(P10:P37)</f>
        <v>1714328.448</v>
      </c>
      <c r="Q38" s="82" t="n">
        <f aca="false">SUM(Q10:Q37)</f>
        <v>1852100.496</v>
      </c>
      <c r="R38" s="82" t="n">
        <f aca="false">SUM(R10:R37)</f>
        <v>1793000.48</v>
      </c>
      <c r="S38" s="82" t="n">
        <f aca="false">SUM(S10:S37)</f>
        <v>1852100.496</v>
      </c>
      <c r="T38" s="82" t="n">
        <f aca="false">SUM(T10:T37)</f>
        <v>1793000.48</v>
      </c>
      <c r="U38" s="82" t="n">
        <f aca="false">SUM(U10:U37)</f>
        <v>1852100.496</v>
      </c>
      <c r="V38" s="82" t="n">
        <f aca="false">SUM(V10:V37)</f>
        <v>1852100.496</v>
      </c>
      <c r="W38" s="82" t="n">
        <f aca="false">SUM(W10:W37)</f>
        <v>1793000.48</v>
      </c>
      <c r="X38" s="82" t="n">
        <f aca="false">SUM(X10:X37)</f>
        <v>1852100.496</v>
      </c>
      <c r="Y38" s="82" t="n">
        <f aca="false">SUM(Y10:Y37)</f>
        <v>1793000.48</v>
      </c>
      <c r="Z38" s="82" t="n">
        <f aca="false">SUM(Z10:Z37)</f>
        <v>1852100.496</v>
      </c>
      <c r="AA38" s="82" t="n">
        <f aca="false">SUM(AA10:AA37)</f>
        <v>1852100.496</v>
      </c>
      <c r="AB38" s="82" t="n">
        <f aca="false">SUM(AB10:AB37)</f>
        <v>1674800.448</v>
      </c>
      <c r="AC38" s="82" t="n">
        <f aca="false">SUM(AC10:AC37)</f>
        <v>1852100.496</v>
      </c>
      <c r="AD38" s="82" t="n">
        <f aca="false">SUM(AD10:AD37)</f>
        <v>1793000.48</v>
      </c>
      <c r="AE38" s="82" t="n">
        <f aca="false">SUM(AE10:AE37)</f>
        <v>1852100.496</v>
      </c>
      <c r="AF38" s="82" t="n">
        <f aca="false">SUM(AF10:AF37)</f>
        <v>1793000.48</v>
      </c>
      <c r="AG38" s="82" t="n">
        <f aca="false">SUM(AG10:AG37)</f>
        <v>1852100.496</v>
      </c>
      <c r="AH38" s="82" t="n">
        <f aca="false">SUM(AH10:AH37)</f>
        <v>1852100.496</v>
      </c>
      <c r="AI38" s="82" t="n">
        <f aca="false">SUM(AI10:AI37)</f>
        <v>1793000.48</v>
      </c>
      <c r="AJ38" s="82" t="n">
        <f aca="false">SUM(AJ10:AJ37)</f>
        <v>1852100.496</v>
      </c>
      <c r="AK38" s="82" t="n">
        <f aca="false">SUM(AK10:AK37)</f>
        <v>1793000.48</v>
      </c>
      <c r="AL38" s="82" t="n">
        <f aca="false">SUM(AL10:AL37)</f>
        <v>1852100.496</v>
      </c>
      <c r="AM38" s="82" t="n">
        <f aca="false">SUM(AM10:AM37)</f>
        <v>1852100.496</v>
      </c>
      <c r="AN38" s="82" t="n">
        <f aca="false">SUM(AN10:AN37)</f>
        <v>1733900.464</v>
      </c>
      <c r="AO38" s="82" t="n">
        <f aca="false">SUM(AO10:AO37)</f>
        <v>1852100.496</v>
      </c>
      <c r="AP38" s="82" t="n">
        <f aca="false">SUM(AP10:AP37)</f>
        <v>1793000.48</v>
      </c>
      <c r="AQ38" s="82" t="n">
        <f aca="false">SUM(AQ10:AQ37)</f>
        <v>1852100.496</v>
      </c>
      <c r="AR38" s="82" t="n">
        <f aca="false">SUM(AR10:AR37)</f>
        <v>1793000.48</v>
      </c>
      <c r="AS38" s="82" t="n">
        <f aca="false">SUM(AS10:AS37)</f>
        <v>1852100.496</v>
      </c>
      <c r="AT38" s="82" t="n">
        <f aca="false">SUM(AT10:AT37)</f>
        <v>1852100.496</v>
      </c>
      <c r="AU38" s="82" t="n">
        <f aca="false">SUM(AU10:AU37)</f>
        <v>1793000.48</v>
      </c>
      <c r="AV38" s="82" t="n">
        <f aca="false">SUM(AV10:AV37)</f>
        <v>1852100.496</v>
      </c>
      <c r="AW38" s="82" t="n">
        <f aca="false">SUM(AW10:AW37)</f>
        <v>1793000.48</v>
      </c>
      <c r="AX38" s="82" t="n">
        <f aca="false">SUM(AX10:AX37)</f>
        <v>1762200.496</v>
      </c>
      <c r="AY38" s="82" t="n">
        <f aca="false">SUM(AY10:AY37)</f>
        <v>1762200.496</v>
      </c>
      <c r="AZ38" s="82" t="n">
        <f aca="false">SUM(AZ10:AZ37)</f>
        <v>1593600.448</v>
      </c>
      <c r="BA38" s="82" t="n">
        <f aca="false">SUM(BA10:BA37)</f>
        <v>1762200.496</v>
      </c>
      <c r="BB38" s="82" t="n">
        <f aca="false">SUM(BB10:BB37)</f>
        <v>1706000.48</v>
      </c>
      <c r="BC38" s="82" t="n">
        <f aca="false">SUM(BC10:BC37)</f>
        <v>1762200.496</v>
      </c>
      <c r="BD38" s="82" t="n">
        <f aca="false">SUM(BD10:BD37)</f>
        <v>1706000.48</v>
      </c>
      <c r="BE38" s="82" t="n">
        <f aca="false">SUM(BE10:BE37)</f>
        <v>1762200.496</v>
      </c>
      <c r="BF38" s="82" t="n">
        <f aca="false">SUM(BF10:BF37)</f>
        <v>1762200.496</v>
      </c>
      <c r="BG38" s="82" t="n">
        <f aca="false">SUM(BG10:BG37)</f>
        <v>1706000.48</v>
      </c>
      <c r="BH38" s="82" t="n">
        <f aca="false">SUM(BH10:BH37)</f>
        <v>1762200.496</v>
      </c>
      <c r="BI38" s="82" t="n">
        <f aca="false">SUM(BI10:BI37)</f>
        <v>1706000.48</v>
      </c>
      <c r="BJ38" s="82" t="n">
        <f aca="false">SUM(BJ10:BJ37)</f>
        <v>1762200.496</v>
      </c>
      <c r="BK38" s="82" t="n">
        <f aca="false">SUM(BK10:BK37)</f>
        <v>1762200.496</v>
      </c>
      <c r="BL38" s="82" t="n">
        <f aca="false">SUM(BL10:BL37)</f>
        <v>1593600.448</v>
      </c>
      <c r="BM38" s="82" t="n">
        <f aca="false">SUM(BM10:BM37)</f>
        <v>1762200.496</v>
      </c>
      <c r="BN38" s="82" t="n">
        <f aca="false">SUM(BN10:BN37)</f>
        <v>1706000.48</v>
      </c>
      <c r="BO38" s="82" t="n">
        <f aca="false">SUM(BO10:BO37)</f>
        <v>1762200.496</v>
      </c>
      <c r="BP38" s="82" t="n">
        <f aca="false">SUM(BP10:BP37)</f>
        <v>1706000.48</v>
      </c>
      <c r="BQ38" s="82" t="n">
        <f aca="false">SUM(BQ10:BQ37)</f>
        <v>1762200.496</v>
      </c>
      <c r="BR38" s="82" t="n">
        <f aca="false">SUM(BR10:BR37)</f>
        <v>1762200.496</v>
      </c>
      <c r="BS38" s="82" t="n">
        <f aca="false">SUM(BS10:BS37)</f>
        <v>1706000.48</v>
      </c>
      <c r="BT38" s="82" t="n">
        <f aca="false">SUM(BT10:BT37)</f>
        <v>1762200.496</v>
      </c>
      <c r="BU38" s="82" t="n">
        <f aca="false">SUM(BU10:BU37)</f>
        <v>1706000.48</v>
      </c>
      <c r="BV38" s="82" t="n">
        <f aca="false">SUM(BV10:BV37)</f>
        <v>1762200.496</v>
      </c>
    </row>
    <row r="39" customFormat="false" ht="12.75" hidden="false" customHeight="false" outlineLevel="0" collapsed="false">
      <c r="A39" s="107" t="s">
        <v>127</v>
      </c>
      <c r="B39" s="108"/>
      <c r="C39" s="108"/>
      <c r="D39" s="108"/>
      <c r="E39" s="109"/>
      <c r="F39" s="109"/>
      <c r="G39" s="108"/>
      <c r="H39" s="110"/>
      <c r="I39" s="110"/>
      <c r="J39" s="110"/>
      <c r="K39" s="111"/>
      <c r="L39" s="110"/>
      <c r="M39" s="112"/>
      <c r="N39" s="112"/>
      <c r="O39" s="113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 t="n">
        <f aca="false">SUM(O38:Z38)</f>
        <v>21896939.84</v>
      </c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 t="n">
        <f aca="false">SUM(AA38:AL38)</f>
        <v>21811505.84</v>
      </c>
      <c r="AM39" s="112"/>
      <c r="AN39" s="112"/>
      <c r="AO39" s="112"/>
      <c r="AP39" s="112"/>
      <c r="AQ39" s="112"/>
      <c r="AR39" s="112"/>
      <c r="AS39" s="112"/>
      <c r="AT39" s="112"/>
      <c r="AU39" s="112"/>
      <c r="AV39" s="112"/>
      <c r="AW39" s="112"/>
      <c r="AX39" s="112" t="n">
        <f aca="false">SUM(AM38:AX38)</f>
        <v>21780705.856</v>
      </c>
      <c r="AY39" s="112"/>
      <c r="AZ39" s="112"/>
      <c r="BA39" s="112"/>
      <c r="BB39" s="112"/>
      <c r="BC39" s="112"/>
      <c r="BD39" s="112"/>
      <c r="BE39" s="112"/>
      <c r="BF39" s="112"/>
      <c r="BG39" s="112"/>
      <c r="BH39" s="112"/>
      <c r="BI39" s="112"/>
      <c r="BJ39" s="114" t="n">
        <f aca="false">SUM(AY38:BJ38)</f>
        <v>20753005.84</v>
      </c>
      <c r="BK39" s="115"/>
      <c r="BL39" s="115"/>
      <c r="BM39" s="115"/>
      <c r="BN39" s="115"/>
      <c r="BO39" s="115"/>
      <c r="BP39" s="115"/>
      <c r="BQ39" s="115"/>
      <c r="BR39" s="115"/>
      <c r="BS39" s="115"/>
      <c r="BT39" s="115"/>
      <c r="BU39" s="115"/>
      <c r="BV39" s="112" t="n">
        <f aca="false">SUM(BK38:BV38)</f>
        <v>20753005.84</v>
      </c>
      <c r="BW39" s="115"/>
      <c r="BX39" s="115"/>
      <c r="BY39" s="115"/>
      <c r="BZ39" s="115"/>
      <c r="CA39" s="115"/>
      <c r="CB39" s="115"/>
      <c r="CC39" s="115"/>
      <c r="CD39" s="115"/>
      <c r="CE39" s="115"/>
      <c r="CF39" s="115"/>
      <c r="CG39" s="115"/>
      <c r="CH39" s="115"/>
      <c r="CI39" s="115"/>
      <c r="CJ39" s="115"/>
      <c r="CK39" s="115"/>
      <c r="CL39" s="115"/>
      <c r="CM39" s="115"/>
      <c r="CN39" s="115"/>
      <c r="CO39" s="115"/>
      <c r="CP39" s="115"/>
      <c r="CQ39" s="115"/>
      <c r="CR39" s="115"/>
      <c r="CS39" s="115"/>
      <c r="CT39" s="115"/>
      <c r="CU39" s="115"/>
      <c r="CV39" s="115"/>
      <c r="CW39" s="115"/>
      <c r="CX39" s="115"/>
      <c r="CY39" s="115"/>
      <c r="CZ39" s="115"/>
      <c r="DA39" s="115"/>
      <c r="DB39" s="115"/>
      <c r="DC39" s="115"/>
      <c r="DD39" s="108"/>
      <c r="DE39" s="108"/>
      <c r="DF39" s="108"/>
      <c r="DG39" s="108"/>
      <c r="DH39" s="108"/>
      <c r="DI39" s="108"/>
      <c r="DJ39" s="108"/>
      <c r="DK39" s="108"/>
      <c r="DL39" s="108"/>
      <c r="DM39" s="108"/>
      <c r="DN39" s="108"/>
      <c r="DO39" s="108"/>
      <c r="DP39" s="108"/>
      <c r="DQ39" s="108"/>
      <c r="DR39" s="108"/>
    </row>
  </sheetData>
  <printOptions headings="false" gridLines="false" gridLinesSet="true" horizontalCentered="true" verticalCentered="false"/>
  <pageMargins left="0.5" right="0.747916666666667" top="0.984027777777778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C21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1" ySplit="12" topLeftCell="L13" activePane="bottomRight" state="frozen"/>
      <selection pane="topLeft" activeCell="A1" activeCellId="0" sqref="A1"/>
      <selection pane="topRight" activeCell="L1" activeCellId="0" sqref="L1"/>
      <selection pane="bottomLeft" activeCell="A13" activeCellId="0" sqref="A13"/>
      <selection pane="bottomRight" activeCell="L13" activeCellId="0" sqref="L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21.13"/>
    <col collapsed="false" customWidth="true" hidden="false" outlineLevel="0" max="3" min="3" style="0" width="9.28"/>
    <col collapsed="false" customWidth="true" hidden="true" outlineLevel="0" max="4" min="4" style="0" width="9.85"/>
    <col collapsed="false" customWidth="true" hidden="false" outlineLevel="0" max="5" min="5" style="0" width="10.71"/>
    <col collapsed="false" customWidth="true" hidden="true" outlineLevel="0" max="7" min="7" style="0" width="10.71"/>
    <col collapsed="false" customWidth="true" hidden="true" outlineLevel="0" max="9" min="8" style="0" width="9.28"/>
    <col collapsed="false" customWidth="true" hidden="false" outlineLevel="0" max="10" min="10" style="0" width="9.28"/>
    <col collapsed="false" customWidth="true" hidden="false" outlineLevel="0" max="11" min="11" style="0" width="11.7"/>
    <col collapsed="false" customWidth="true" hidden="false" outlineLevel="0" max="25" min="12" style="0" width="7.56"/>
    <col collapsed="false" customWidth="true" hidden="false" outlineLevel="0" max="26" min="26" style="0" width="10.85"/>
    <col collapsed="false" customWidth="true" hidden="false" outlineLevel="0" max="37" min="27" style="0" width="7.56"/>
    <col collapsed="false" customWidth="true" hidden="false" outlineLevel="0" max="38" min="38" style="0" width="10.85"/>
    <col collapsed="false" customWidth="true" hidden="false" outlineLevel="0" max="49" min="39" style="0" width="7.56"/>
    <col collapsed="false" customWidth="true" hidden="false" outlineLevel="0" max="50" min="50" style="0" width="10.85"/>
    <col collapsed="false" customWidth="true" hidden="false" outlineLevel="0" max="61" min="51" style="0" width="7.56"/>
    <col collapsed="false" customWidth="true" hidden="false" outlineLevel="0" max="62" min="62" style="0" width="10.85"/>
    <col collapsed="false" customWidth="true" hidden="false" outlineLevel="0" max="73" min="63" style="0" width="7.56"/>
    <col collapsed="false" customWidth="true" hidden="false" outlineLevel="0" max="74" min="74" style="0" width="10.85"/>
  </cols>
  <sheetData>
    <row r="1" customFormat="false" ht="12.75" hidden="false" customHeight="false" outlineLevel="0" collapsed="false">
      <c r="A1" s="3" t="s">
        <v>34</v>
      </c>
    </row>
    <row r="3" customFormat="false" ht="15.75" hidden="false" customHeight="false" outlineLevel="0" collapsed="false">
      <c r="A3" s="133" t="s">
        <v>35</v>
      </c>
    </row>
    <row r="4" customFormat="false" ht="15.75" hidden="false" customHeight="false" outlineLevel="0" collapsed="false">
      <c r="A4" s="133"/>
    </row>
    <row r="5" customFormat="false" ht="15.75" hidden="false" customHeight="false" outlineLevel="0" collapsed="false">
      <c r="A5" s="134" t="s">
        <v>91</v>
      </c>
      <c r="B5" s="134"/>
      <c r="C5" s="134"/>
      <c r="D5" s="134"/>
      <c r="E5" s="134"/>
      <c r="F5" s="134"/>
      <c r="G5" s="133"/>
      <c r="H5" s="133"/>
      <c r="I5" s="133"/>
      <c r="J5" s="133"/>
      <c r="K5" s="133"/>
      <c r="L5" s="135"/>
    </row>
    <row r="6" customFormat="false" ht="15.75" hidden="false" customHeight="false" outlineLevel="0" collapsed="false">
      <c r="A6" s="134" t="s">
        <v>92</v>
      </c>
      <c r="B6" s="134"/>
      <c r="C6" s="134"/>
      <c r="D6" s="134"/>
      <c r="E6" s="134"/>
      <c r="F6" s="134"/>
      <c r="G6" s="133"/>
      <c r="H6" s="133"/>
      <c r="I6" s="133"/>
      <c r="J6" s="133"/>
      <c r="K6" s="133"/>
      <c r="L6" s="135"/>
    </row>
    <row r="7" customFormat="false" ht="15.75" hidden="false" customHeight="false" outlineLevel="0" collapsed="false">
      <c r="A7" s="134" t="s">
        <v>93</v>
      </c>
      <c r="B7" s="134"/>
      <c r="C7" s="134"/>
      <c r="D7" s="134"/>
      <c r="E7" s="134"/>
      <c r="F7" s="134"/>
      <c r="G7" s="133"/>
      <c r="H7" s="133"/>
      <c r="I7" s="133"/>
      <c r="J7" s="133"/>
      <c r="K7" s="133"/>
      <c r="L7" s="135"/>
    </row>
    <row r="8" customFormat="false" ht="15.75" hidden="false" customHeight="false" outlineLevel="0" collapsed="false">
      <c r="A8" s="134" t="s">
        <v>94</v>
      </c>
      <c r="B8" s="134"/>
      <c r="C8" s="134"/>
      <c r="D8" s="134"/>
      <c r="E8" s="134"/>
      <c r="F8" s="134"/>
      <c r="G8" s="133"/>
      <c r="H8" s="133"/>
      <c r="I8" s="133"/>
      <c r="J8" s="133"/>
      <c r="K8" s="133"/>
      <c r="L8" s="135"/>
    </row>
    <row r="9" customFormat="false" ht="15" hidden="false" customHeight="false" outlineLevel="0" collapsed="false">
      <c r="A9" s="136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</row>
    <row r="10" customFormat="false" ht="12.75" hidden="false" customHeight="false" outlineLevel="0" collapsed="false">
      <c r="A10" s="137" t="s">
        <v>95</v>
      </c>
      <c r="B10" s="80"/>
      <c r="C10" s="80"/>
      <c r="D10" s="80"/>
      <c r="E10" s="80"/>
      <c r="F10" s="80"/>
      <c r="G10" s="121"/>
    </row>
    <row r="11" customFormat="false" ht="12.75" hidden="false" customHeight="false" outlineLevel="0" collapsed="false">
      <c r="A11" s="80"/>
      <c r="B11" s="80"/>
      <c r="C11" s="80"/>
      <c r="D11" s="80"/>
      <c r="E11" s="80"/>
      <c r="F11" s="80"/>
      <c r="G11" s="121"/>
      <c r="H11" s="80"/>
      <c r="I11" s="80"/>
      <c r="J11" s="120" t="s">
        <v>10</v>
      </c>
      <c r="K11" s="68" t="n">
        <v>2002</v>
      </c>
      <c r="L11" s="0" t="n">
        <v>31</v>
      </c>
      <c r="M11" s="0" t="n">
        <v>30</v>
      </c>
      <c r="N11" s="0" t="n">
        <v>31</v>
      </c>
      <c r="O11" s="66" t="n">
        <v>31</v>
      </c>
      <c r="P11" s="66" t="n">
        <v>28</v>
      </c>
      <c r="Q11" s="66" t="n">
        <v>31</v>
      </c>
      <c r="R11" s="66" t="n">
        <v>30</v>
      </c>
      <c r="S11" s="66" t="n">
        <v>31</v>
      </c>
      <c r="T11" s="66" t="n">
        <v>30</v>
      </c>
      <c r="U11" s="66" t="n">
        <v>31</v>
      </c>
      <c r="V11" s="66" t="n">
        <v>31</v>
      </c>
      <c r="W11" s="66" t="n">
        <v>30</v>
      </c>
      <c r="X11" s="66" t="n">
        <v>31</v>
      </c>
      <c r="Y11" s="66" t="n">
        <v>30</v>
      </c>
      <c r="Z11" s="66" t="n">
        <v>31</v>
      </c>
      <c r="AA11" s="66" t="n">
        <v>31</v>
      </c>
      <c r="AB11" s="66" t="n">
        <v>28</v>
      </c>
      <c r="AC11" s="66" t="n">
        <v>31</v>
      </c>
      <c r="AD11" s="66" t="n">
        <v>30</v>
      </c>
      <c r="AE11" s="66" t="n">
        <v>31</v>
      </c>
      <c r="AF11" s="66" t="n">
        <v>30</v>
      </c>
      <c r="AG11" s="66" t="n">
        <v>31</v>
      </c>
      <c r="AH11" s="66" t="n">
        <v>31</v>
      </c>
      <c r="AI11" s="66" t="n">
        <v>30</v>
      </c>
      <c r="AJ11" s="66" t="n">
        <v>31</v>
      </c>
      <c r="AK11" s="66" t="n">
        <v>30</v>
      </c>
      <c r="AL11" s="66" t="n">
        <v>31</v>
      </c>
      <c r="AM11" s="66" t="n">
        <v>31</v>
      </c>
      <c r="AN11" s="66" t="n">
        <v>29</v>
      </c>
      <c r="AO11" s="66" t="n">
        <v>31</v>
      </c>
      <c r="AP11" s="66" t="n">
        <v>30</v>
      </c>
      <c r="AQ11" s="66" t="n">
        <v>31</v>
      </c>
      <c r="AR11" s="66" t="n">
        <v>30</v>
      </c>
      <c r="AS11" s="66" t="n">
        <v>31</v>
      </c>
      <c r="AT11" s="66" t="n">
        <v>31</v>
      </c>
      <c r="AU11" s="66" t="n">
        <v>30</v>
      </c>
      <c r="AV11" s="66" t="n">
        <v>31</v>
      </c>
      <c r="AW11" s="66" t="n">
        <v>30</v>
      </c>
      <c r="AX11" s="66" t="n">
        <v>31</v>
      </c>
      <c r="AY11" s="66" t="n">
        <v>31</v>
      </c>
      <c r="AZ11" s="66" t="n">
        <v>28</v>
      </c>
      <c r="BA11" s="66" t="n">
        <v>31</v>
      </c>
      <c r="BB11" s="66" t="n">
        <v>30</v>
      </c>
      <c r="BC11" s="66" t="n">
        <v>31</v>
      </c>
      <c r="BD11" s="66" t="n">
        <v>30</v>
      </c>
      <c r="BE11" s="66" t="n">
        <v>31</v>
      </c>
      <c r="BF11" s="66" t="n">
        <v>31</v>
      </c>
      <c r="BG11" s="66" t="n">
        <v>30</v>
      </c>
      <c r="BH11" s="66" t="n">
        <v>31</v>
      </c>
      <c r="BI11" s="66" t="n">
        <v>30</v>
      </c>
      <c r="BJ11" s="70" t="n">
        <v>31</v>
      </c>
      <c r="BK11" s="66" t="n">
        <v>31</v>
      </c>
      <c r="BL11" s="66" t="n">
        <v>28</v>
      </c>
      <c r="BM11" s="66" t="n">
        <v>31</v>
      </c>
      <c r="BN11" s="66" t="n">
        <v>30</v>
      </c>
      <c r="BO11" s="66" t="n">
        <v>31</v>
      </c>
      <c r="BP11" s="66" t="n">
        <v>30</v>
      </c>
      <c r="BQ11" s="66" t="n">
        <v>31</v>
      </c>
      <c r="BR11" s="66" t="n">
        <v>31</v>
      </c>
      <c r="BS11" s="66" t="n">
        <v>30</v>
      </c>
      <c r="BT11" s="66" t="n">
        <v>31</v>
      </c>
      <c r="BU11" s="66" t="n">
        <v>30</v>
      </c>
      <c r="BV11" s="66" t="n">
        <v>31</v>
      </c>
    </row>
    <row r="12" customFormat="false" ht="12.75" hidden="false" customHeight="false" outlineLevel="0" collapsed="false">
      <c r="A12" s="92" t="s">
        <v>38</v>
      </c>
      <c r="B12" s="0" t="s">
        <v>14</v>
      </c>
      <c r="C12" s="92" t="s">
        <v>39</v>
      </c>
      <c r="D12" s="0" t="s">
        <v>40</v>
      </c>
      <c r="E12" s="0" t="s">
        <v>41</v>
      </c>
      <c r="F12" s="80" t="s">
        <v>42</v>
      </c>
      <c r="G12" s="121" t="s">
        <v>43</v>
      </c>
      <c r="H12" s="78" t="n">
        <v>37104</v>
      </c>
      <c r="I12" s="78" t="n">
        <v>37135</v>
      </c>
      <c r="J12" s="138" t="s">
        <v>44</v>
      </c>
      <c r="K12" s="74" t="s">
        <v>45</v>
      </c>
      <c r="L12" s="78" t="n">
        <v>37165</v>
      </c>
      <c r="M12" s="78" t="n">
        <v>37196</v>
      </c>
      <c r="N12" s="78" t="n">
        <v>37226</v>
      </c>
      <c r="O12" s="78" t="n">
        <v>37257</v>
      </c>
      <c r="P12" s="78" t="n">
        <v>37288</v>
      </c>
      <c r="Q12" s="78" t="n">
        <v>37316</v>
      </c>
      <c r="R12" s="78" t="n">
        <v>37347</v>
      </c>
      <c r="S12" s="78" t="n">
        <v>37377</v>
      </c>
      <c r="T12" s="78" t="n">
        <v>37408</v>
      </c>
      <c r="U12" s="78" t="n">
        <v>37438</v>
      </c>
      <c r="V12" s="78" t="n">
        <v>37469</v>
      </c>
      <c r="W12" s="78" t="n">
        <v>37500</v>
      </c>
      <c r="X12" s="78" t="n">
        <v>37530</v>
      </c>
      <c r="Y12" s="78" t="n">
        <v>37561</v>
      </c>
      <c r="Z12" s="78" t="n">
        <v>37591</v>
      </c>
      <c r="AA12" s="78" t="n">
        <v>37622</v>
      </c>
      <c r="AB12" s="78" t="n">
        <v>37653</v>
      </c>
      <c r="AC12" s="78" t="n">
        <v>37681</v>
      </c>
      <c r="AD12" s="78" t="n">
        <v>37712</v>
      </c>
      <c r="AE12" s="78" t="n">
        <v>37742</v>
      </c>
      <c r="AF12" s="78" t="n">
        <v>37773</v>
      </c>
      <c r="AG12" s="78" t="n">
        <v>37803</v>
      </c>
      <c r="AH12" s="78" t="n">
        <v>37834</v>
      </c>
      <c r="AI12" s="78" t="n">
        <v>37865</v>
      </c>
      <c r="AJ12" s="78" t="n">
        <v>37895</v>
      </c>
      <c r="AK12" s="78" t="n">
        <v>37926</v>
      </c>
      <c r="AL12" s="78" t="n">
        <v>37956</v>
      </c>
      <c r="AM12" s="78" t="n">
        <v>37987</v>
      </c>
      <c r="AN12" s="78" t="n">
        <v>38018</v>
      </c>
      <c r="AO12" s="78" t="n">
        <v>38047</v>
      </c>
      <c r="AP12" s="78" t="n">
        <v>38078</v>
      </c>
      <c r="AQ12" s="78" t="n">
        <v>38108</v>
      </c>
      <c r="AR12" s="78" t="n">
        <v>38139</v>
      </c>
      <c r="AS12" s="76" t="n">
        <v>38169</v>
      </c>
      <c r="AT12" s="76" t="n">
        <v>38200</v>
      </c>
      <c r="AU12" s="76" t="n">
        <v>38231</v>
      </c>
      <c r="AV12" s="76" t="n">
        <v>38261</v>
      </c>
      <c r="AW12" s="76" t="n">
        <v>38292</v>
      </c>
      <c r="AX12" s="76" t="n">
        <v>38322</v>
      </c>
      <c r="AY12" s="76" t="n">
        <v>38353</v>
      </c>
      <c r="AZ12" s="76" t="n">
        <v>38384</v>
      </c>
      <c r="BA12" s="76" t="n">
        <v>38412</v>
      </c>
      <c r="BB12" s="76" t="n">
        <v>38443</v>
      </c>
      <c r="BC12" s="76" t="n">
        <v>38473</v>
      </c>
      <c r="BD12" s="76" t="n">
        <v>38504</v>
      </c>
      <c r="BE12" s="76" t="n">
        <v>38534</v>
      </c>
      <c r="BF12" s="76" t="n">
        <v>38565</v>
      </c>
      <c r="BG12" s="76" t="n">
        <v>38596</v>
      </c>
      <c r="BH12" s="76" t="n">
        <v>38626</v>
      </c>
      <c r="BI12" s="76" t="n">
        <v>38657</v>
      </c>
      <c r="BJ12" s="76" t="n">
        <v>38687</v>
      </c>
      <c r="BK12" s="76" t="n">
        <v>38718</v>
      </c>
      <c r="BL12" s="76" t="n">
        <v>38749</v>
      </c>
      <c r="BM12" s="76" t="n">
        <v>38777</v>
      </c>
      <c r="BN12" s="76" t="n">
        <v>38808</v>
      </c>
      <c r="BO12" s="76" t="n">
        <v>38838</v>
      </c>
      <c r="BP12" s="76" t="n">
        <v>38869</v>
      </c>
      <c r="BQ12" s="76" t="n">
        <v>38899</v>
      </c>
      <c r="BR12" s="76" t="n">
        <v>38930</v>
      </c>
      <c r="BS12" s="76" t="n">
        <v>38961</v>
      </c>
      <c r="BT12" s="76" t="n">
        <v>38991</v>
      </c>
      <c r="BU12" s="76" t="n">
        <v>39022</v>
      </c>
      <c r="BV12" s="76" t="n">
        <v>39052</v>
      </c>
    </row>
    <row r="13" customFormat="false" ht="12.75" hidden="false" customHeight="false" outlineLevel="0" collapsed="false">
      <c r="A13" s="121"/>
      <c r="B13" s="80"/>
      <c r="C13" s="121"/>
      <c r="D13" s="121"/>
      <c r="E13" s="121"/>
      <c r="F13" s="80"/>
      <c r="G13" s="121"/>
      <c r="H13" s="80"/>
      <c r="I13" s="80"/>
      <c r="J13" s="85"/>
      <c r="K13" s="85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</row>
    <row r="14" customFormat="false" ht="12.75" hidden="false" customHeight="false" outlineLevel="0" collapsed="false">
      <c r="A14" s="80" t="n">
        <v>24924</v>
      </c>
      <c r="B14" s="80" t="s">
        <v>85</v>
      </c>
      <c r="C14" s="86" t="n">
        <v>25000</v>
      </c>
      <c r="D14" s="139" t="n">
        <v>35309</v>
      </c>
      <c r="E14" s="139" t="n">
        <v>38017</v>
      </c>
      <c r="F14" s="80" t="s">
        <v>47</v>
      </c>
      <c r="G14" s="140" t="n">
        <v>37652</v>
      </c>
      <c r="H14" s="86" t="n">
        <v>25000</v>
      </c>
      <c r="I14" s="86" t="n">
        <v>25000</v>
      </c>
      <c r="J14" s="85" t="n">
        <v>0.06</v>
      </c>
      <c r="K14" s="141" t="n">
        <v>547500</v>
      </c>
      <c r="L14" s="86" t="n">
        <f aca="false">J14*L$11*'IG-BL by Month'!L14</f>
        <v>46500</v>
      </c>
      <c r="M14" s="86" t="n">
        <f aca="false">$J$14*M$11*'IG-BL by Month'!M14</f>
        <v>45000</v>
      </c>
      <c r="N14" s="86" t="n">
        <f aca="false">$J$14*N$11*'IG-BL by Month'!N14</f>
        <v>46500</v>
      </c>
      <c r="O14" s="86" t="n">
        <f aca="false">$J$14*O$11*'IG-BL by Month'!O14</f>
        <v>46500</v>
      </c>
      <c r="P14" s="86" t="n">
        <f aca="false">$J$14*P$11*'IG-BL by Month'!P14</f>
        <v>42000</v>
      </c>
      <c r="Q14" s="86" t="n">
        <f aca="false">$J$14*Q$11*'IG-BL by Month'!Q14</f>
        <v>46500</v>
      </c>
      <c r="R14" s="86" t="n">
        <f aca="false">$J$14*R$11*'IG-BL by Month'!R14</f>
        <v>45000</v>
      </c>
      <c r="S14" s="86" t="n">
        <f aca="false">$J$14*S$11*'IG-BL by Month'!S14</f>
        <v>46500</v>
      </c>
      <c r="T14" s="86" t="n">
        <f aca="false">$J$14*T$11*'IG-BL by Month'!T14</f>
        <v>45000</v>
      </c>
      <c r="U14" s="86" t="n">
        <f aca="false">$J$14*U$11*'IG-BL by Month'!U14</f>
        <v>46500</v>
      </c>
      <c r="V14" s="86" t="n">
        <f aca="false">$J$14*V$11*'IG-BL by Month'!V14</f>
        <v>46500</v>
      </c>
      <c r="W14" s="86" t="n">
        <f aca="false">$J$14*W$11*'IG-BL by Month'!W14</f>
        <v>45000</v>
      </c>
      <c r="X14" s="86" t="n">
        <f aca="false">$J$14*X$11*'IG-BL by Month'!X14</f>
        <v>46500</v>
      </c>
      <c r="Y14" s="86" t="n">
        <f aca="false">$J$14*Y$11*'IG-BL by Month'!Y14</f>
        <v>45000</v>
      </c>
      <c r="Z14" s="86" t="n">
        <f aca="false">$J$14*Z$11*'IG-BL by Month'!Z14</f>
        <v>46500</v>
      </c>
      <c r="AA14" s="86" t="n">
        <f aca="false">$J$14*AA$11*'IG-BL by Month'!AA14</f>
        <v>46500</v>
      </c>
      <c r="AB14" s="86" t="n">
        <f aca="false">$J$14*AB$11*'IG-BL by Month'!AB14</f>
        <v>42000</v>
      </c>
      <c r="AC14" s="86" t="n">
        <f aca="false">$J$14*AC$11*'IG-BL by Month'!AC14</f>
        <v>46500</v>
      </c>
      <c r="AD14" s="86" t="n">
        <f aca="false">$J$14*AD$11*'IG-BL by Month'!AD14</f>
        <v>45000</v>
      </c>
      <c r="AE14" s="86" t="n">
        <f aca="false">$J$14*AE$11*'IG-BL by Month'!AE14</f>
        <v>46500</v>
      </c>
      <c r="AF14" s="86" t="n">
        <f aca="false">$J$14*AF$11*'IG-BL by Month'!AF14</f>
        <v>45000</v>
      </c>
      <c r="AG14" s="86" t="n">
        <f aca="false">$J$14*AG$11*'IG-BL by Month'!AG14</f>
        <v>46500</v>
      </c>
      <c r="AH14" s="86" t="n">
        <f aca="false">$J$14*AH$11*'IG-BL by Month'!AH14</f>
        <v>46500</v>
      </c>
      <c r="AI14" s="86" t="n">
        <f aca="false">$J$14*AI$11*'IG-BL by Month'!AI14</f>
        <v>45000</v>
      </c>
      <c r="AJ14" s="86" t="n">
        <f aca="false">$J$14*AJ$11*'IG-BL by Month'!AJ14</f>
        <v>46500</v>
      </c>
      <c r="AK14" s="86" t="n">
        <f aca="false">$J$14*AK$11*'IG-BL by Month'!AK14</f>
        <v>45000</v>
      </c>
      <c r="AL14" s="86" t="n">
        <f aca="false">$J$14*AL$11*'IG-BL by Month'!AL14</f>
        <v>46500</v>
      </c>
      <c r="AM14" s="86" t="n">
        <f aca="false">$J$14*AM$11*'IG-BL by Month'!AM14</f>
        <v>46500</v>
      </c>
      <c r="AN14" s="86" t="n">
        <f aca="false">$J$14*AN$11*'IG-BL by Month'!AN14</f>
        <v>43500</v>
      </c>
      <c r="AO14" s="86" t="n">
        <f aca="false">$J$14*AO$11*'IG-BL by Month'!AO14</f>
        <v>46500</v>
      </c>
      <c r="AP14" s="86" t="n">
        <f aca="false">$J$14*AP$11*'IG-BL by Month'!AP14</f>
        <v>45000</v>
      </c>
      <c r="AQ14" s="86" t="n">
        <f aca="false">$J$14*AQ$11*'IG-BL by Month'!AQ14</f>
        <v>46500</v>
      </c>
      <c r="AR14" s="86" t="n">
        <f aca="false">$J$14*AR$11*'IG-BL by Month'!AR14</f>
        <v>45000</v>
      </c>
      <c r="AS14" s="86" t="n">
        <f aca="false">$J$14*AS$11*'IG-BL by Month'!AS14</f>
        <v>46500</v>
      </c>
      <c r="AT14" s="86" t="n">
        <f aca="false">$J$14*AT$11*'IG-BL by Month'!AT14</f>
        <v>46500</v>
      </c>
      <c r="AU14" s="86" t="n">
        <f aca="false">$J$14*AU$11*'IG-BL by Month'!AU14</f>
        <v>45000</v>
      </c>
      <c r="AV14" s="86" t="n">
        <f aca="false">$J$14*AV$11*'IG-BL by Month'!AV14</f>
        <v>46500</v>
      </c>
      <c r="AW14" s="86" t="n">
        <f aca="false">$J$14*AW$11*'IG-BL by Month'!AW14</f>
        <v>45000</v>
      </c>
      <c r="AX14" s="86" t="n">
        <f aca="false">$J$14*AX$11*'IG-BL by Month'!AX14</f>
        <v>46500</v>
      </c>
      <c r="AY14" s="86" t="n">
        <f aca="false">$J$14*AY$11*'IG-BL by Month'!AY14</f>
        <v>46500</v>
      </c>
      <c r="AZ14" s="86" t="n">
        <f aca="false">$J$14*AZ$11*'IG-BL by Month'!AZ14</f>
        <v>42000</v>
      </c>
      <c r="BA14" s="86" t="n">
        <f aca="false">$J$14*BA$11*'IG-BL by Month'!BA14</f>
        <v>46500</v>
      </c>
      <c r="BB14" s="86" t="n">
        <f aca="false">$J$14*BB$11*'IG-BL by Month'!BB14</f>
        <v>45000</v>
      </c>
      <c r="BC14" s="86" t="n">
        <f aca="false">$J$14*BC$11*'IG-BL by Month'!BC14</f>
        <v>46500</v>
      </c>
      <c r="BD14" s="86" t="n">
        <f aca="false">$J$14*BD$11*'IG-BL by Month'!BD14</f>
        <v>45000</v>
      </c>
      <c r="BE14" s="86" t="n">
        <f aca="false">$J$14*BE$11*'IG-BL by Month'!BE14</f>
        <v>46500</v>
      </c>
      <c r="BF14" s="86" t="n">
        <f aca="false">$J$14*BF$11*'IG-BL by Month'!BF14</f>
        <v>46500</v>
      </c>
      <c r="BG14" s="86" t="n">
        <f aca="false">$J$14*BG$11*'IG-BL by Month'!BG14</f>
        <v>45000</v>
      </c>
      <c r="BH14" s="86" t="n">
        <f aca="false">$J$14*BH$11*'IG-BL by Month'!BH14</f>
        <v>46500</v>
      </c>
      <c r="BI14" s="86" t="n">
        <f aca="false">$J$14*BI$11*'IG-BL by Month'!BI14</f>
        <v>45000</v>
      </c>
      <c r="BJ14" s="86" t="n">
        <f aca="false">$J$14*BJ$11*'IG-BL by Month'!BJ14</f>
        <v>46500</v>
      </c>
      <c r="BK14" s="86" t="n">
        <f aca="false">$J$14*BK$11*'IG-BL by Month'!BK14</f>
        <v>46500</v>
      </c>
      <c r="BL14" s="86" t="n">
        <f aca="false">$J$14*BL$11*'IG-BL by Month'!BL14</f>
        <v>42000</v>
      </c>
      <c r="BM14" s="86" t="n">
        <f aca="false">$J$14*BM$11*'IG-BL by Month'!BM14</f>
        <v>46500</v>
      </c>
      <c r="BN14" s="86" t="n">
        <f aca="false">$J$14*BN$11*'IG-BL by Month'!BN14</f>
        <v>45000</v>
      </c>
      <c r="BO14" s="86" t="n">
        <f aca="false">$J$14*BO$11*'IG-BL by Month'!BO14</f>
        <v>46500</v>
      </c>
      <c r="BP14" s="86" t="n">
        <f aca="false">$J$14*BP$11*'IG-BL by Month'!BP14</f>
        <v>45000</v>
      </c>
      <c r="BQ14" s="86" t="n">
        <f aca="false">$J$14*BQ$11*'IG-BL by Month'!BQ14</f>
        <v>46500</v>
      </c>
      <c r="BR14" s="86" t="n">
        <f aca="false">$J$14*BR$11*'IG-BL by Month'!BR14</f>
        <v>46500</v>
      </c>
      <c r="BS14" s="86" t="n">
        <f aca="false">$J$14*BS$11*'IG-BL by Month'!BS14</f>
        <v>45000</v>
      </c>
      <c r="BT14" s="86" t="n">
        <f aca="false">$J$14*BT$11*'IG-BL by Month'!BT14</f>
        <v>46500</v>
      </c>
      <c r="BU14" s="86" t="n">
        <f aca="false">$J$14*BU$11*'IG-BL by Month'!BU14</f>
        <v>45000</v>
      </c>
      <c r="BV14" s="86" t="n">
        <f aca="false">$J$14*BV$11*'IG-BL by Month'!BV14</f>
        <v>46500</v>
      </c>
    </row>
    <row r="15" customFormat="false" ht="12.75" hidden="false" customHeight="false" outlineLevel="0" collapsed="false">
      <c r="A15" s="80" t="n">
        <v>24925</v>
      </c>
      <c r="B15" s="80" t="s">
        <v>96</v>
      </c>
      <c r="C15" s="86" t="n">
        <v>100000</v>
      </c>
      <c r="D15" s="139" t="n">
        <v>35309</v>
      </c>
      <c r="E15" s="139" t="n">
        <v>38017</v>
      </c>
      <c r="F15" s="80" t="s">
        <v>47</v>
      </c>
      <c r="G15" s="140" t="n">
        <v>37652</v>
      </c>
      <c r="H15" s="86" t="n">
        <v>100000</v>
      </c>
      <c r="I15" s="86" t="n">
        <v>100000</v>
      </c>
      <c r="J15" s="85" t="n">
        <v>0.06</v>
      </c>
      <c r="K15" s="141" t="n">
        <v>2190000</v>
      </c>
      <c r="L15" s="86" t="n">
        <f aca="false">$J$15*L$11*'IG-BL by Month'!L15</f>
        <v>186000</v>
      </c>
      <c r="M15" s="86" t="n">
        <f aca="false">$J$15*M$11*'IG-BL by Month'!M15</f>
        <v>180000</v>
      </c>
      <c r="N15" s="86" t="n">
        <f aca="false">$J$15*N$11*'IG-BL by Month'!N15</f>
        <v>186000</v>
      </c>
      <c r="O15" s="86" t="n">
        <f aca="false">$J$15*O$11*'IG-BL by Month'!O15</f>
        <v>186000</v>
      </c>
      <c r="P15" s="86" t="n">
        <f aca="false">$J$15*P$11*'IG-BL by Month'!P15</f>
        <v>168000</v>
      </c>
      <c r="Q15" s="86" t="n">
        <f aca="false">$J$15*Q$11*'IG-BL by Month'!Q15</f>
        <v>186000</v>
      </c>
      <c r="R15" s="86" t="n">
        <f aca="false">$J$15*R$11*'IG-BL by Month'!R15</f>
        <v>180000</v>
      </c>
      <c r="S15" s="86" t="n">
        <f aca="false">$J$15*S$11*'IG-BL by Month'!S15</f>
        <v>186000</v>
      </c>
      <c r="T15" s="86" t="n">
        <f aca="false">$J$15*T$11*'IG-BL by Month'!T15</f>
        <v>180000</v>
      </c>
      <c r="U15" s="86" t="n">
        <f aca="false">$J$15*U$11*'IG-BL by Month'!U15</f>
        <v>186000</v>
      </c>
      <c r="V15" s="86" t="n">
        <f aca="false">$J$15*V$11*'IG-BL by Month'!V15</f>
        <v>186000</v>
      </c>
      <c r="W15" s="86" t="n">
        <f aca="false">$J$15*W$11*'IG-BL by Month'!W15</f>
        <v>180000</v>
      </c>
      <c r="X15" s="86" t="n">
        <f aca="false">$J$15*X$11*'IG-BL by Month'!X15</f>
        <v>186000</v>
      </c>
      <c r="Y15" s="86" t="n">
        <f aca="false">$J$15*Y$11*'IG-BL by Month'!Y15</f>
        <v>180000</v>
      </c>
      <c r="Z15" s="86" t="n">
        <f aca="false">$J$15*Z$11*'IG-BL by Month'!Z15</f>
        <v>186000</v>
      </c>
      <c r="AA15" s="86" t="n">
        <f aca="false">$J$15*AA$11*'IG-BL by Month'!AA15</f>
        <v>186000</v>
      </c>
      <c r="AB15" s="86" t="n">
        <f aca="false">$J$15*AB$11*'IG-BL by Month'!AB15</f>
        <v>168000</v>
      </c>
      <c r="AC15" s="86" t="n">
        <f aca="false">$J$15*AC$11*'IG-BL by Month'!AC15</f>
        <v>186000</v>
      </c>
      <c r="AD15" s="86" t="n">
        <f aca="false">$J$15*AD$11*'IG-BL by Month'!AD15</f>
        <v>180000</v>
      </c>
      <c r="AE15" s="86" t="n">
        <f aca="false">$J$15*AE$11*'IG-BL by Month'!AE15</f>
        <v>186000</v>
      </c>
      <c r="AF15" s="86" t="n">
        <f aca="false">$J$15*AF$11*'IG-BL by Month'!AF15</f>
        <v>180000</v>
      </c>
      <c r="AG15" s="86" t="n">
        <f aca="false">$J$15*AG$11*'IG-BL by Month'!AG15</f>
        <v>186000</v>
      </c>
      <c r="AH15" s="86" t="n">
        <f aca="false">$J$15*AH$11*'IG-BL by Month'!AH15</f>
        <v>186000</v>
      </c>
      <c r="AI15" s="86" t="n">
        <f aca="false">$J$15*AI$11*'IG-BL by Month'!AI15</f>
        <v>180000</v>
      </c>
      <c r="AJ15" s="86" t="n">
        <f aca="false">$J$15*AJ$11*'IG-BL by Month'!AJ15</f>
        <v>186000</v>
      </c>
      <c r="AK15" s="86" t="n">
        <f aca="false">$J$15*AK$11*'IG-BL by Month'!AK15</f>
        <v>180000</v>
      </c>
      <c r="AL15" s="86" t="n">
        <f aca="false">$J$15*AL$11*'IG-BL by Month'!AL15</f>
        <v>186000</v>
      </c>
      <c r="AM15" s="86" t="n">
        <f aca="false">$J$15*AM$11*'IG-BL by Month'!AM15</f>
        <v>186000</v>
      </c>
      <c r="AN15" s="86" t="n">
        <f aca="false">$J$15*AN$11*'IG-BL by Month'!AN15</f>
        <v>174000</v>
      </c>
      <c r="AO15" s="86" t="n">
        <f aca="false">$J$15*AO$11*'IG-BL by Month'!AO15</f>
        <v>186000</v>
      </c>
      <c r="AP15" s="86" t="n">
        <f aca="false">$J$15*AP$11*'IG-BL by Month'!AP15</f>
        <v>180000</v>
      </c>
      <c r="AQ15" s="86" t="n">
        <f aca="false">$J$15*AQ$11*'IG-BL by Month'!AQ15</f>
        <v>186000</v>
      </c>
      <c r="AR15" s="86" t="n">
        <f aca="false">$J$15*AR$11*'IG-BL by Month'!AR15</f>
        <v>180000</v>
      </c>
      <c r="AS15" s="86" t="n">
        <f aca="false">$J$15*AS$11*'IG-BL by Month'!AS15</f>
        <v>186000</v>
      </c>
      <c r="AT15" s="86" t="n">
        <f aca="false">$J$15*AT$11*'IG-BL by Month'!AT15</f>
        <v>186000</v>
      </c>
      <c r="AU15" s="86" t="n">
        <f aca="false">$J$15*AU$11*'IG-BL by Month'!AU15</f>
        <v>180000</v>
      </c>
      <c r="AV15" s="86" t="n">
        <f aca="false">$J$15*AV$11*'IG-BL by Month'!AV15</f>
        <v>186000</v>
      </c>
      <c r="AW15" s="86" t="n">
        <f aca="false">$J$15*AW$11*'IG-BL by Month'!AW15</f>
        <v>180000</v>
      </c>
      <c r="AX15" s="86" t="n">
        <f aca="false">$J$15*AX$11*'IG-BL by Month'!AX15</f>
        <v>186000</v>
      </c>
      <c r="AY15" s="86" t="n">
        <f aca="false">$J$15*AY$11*'IG-BL by Month'!AY15</f>
        <v>186000</v>
      </c>
      <c r="AZ15" s="86" t="n">
        <f aca="false">$J$15*AZ$11*'IG-BL by Month'!AZ15</f>
        <v>168000</v>
      </c>
      <c r="BA15" s="86" t="n">
        <f aca="false">$J$15*BA$11*'IG-BL by Month'!BA15</f>
        <v>186000</v>
      </c>
      <c r="BB15" s="86" t="n">
        <f aca="false">$J$15*BB$11*'IG-BL by Month'!BB15</f>
        <v>180000</v>
      </c>
      <c r="BC15" s="86" t="n">
        <f aca="false">$J$15*BC$11*'IG-BL by Month'!BC15</f>
        <v>186000</v>
      </c>
      <c r="BD15" s="86" t="n">
        <f aca="false">$J$15*BD$11*'IG-BL by Month'!BD15</f>
        <v>180000</v>
      </c>
      <c r="BE15" s="86" t="n">
        <f aca="false">$J$15*BE$11*'IG-BL by Month'!BE15</f>
        <v>186000</v>
      </c>
      <c r="BF15" s="86" t="n">
        <f aca="false">$J$15*BF$11*'IG-BL by Month'!BF15</f>
        <v>186000</v>
      </c>
      <c r="BG15" s="86" t="n">
        <f aca="false">$J$15*BG$11*'IG-BL by Month'!BG15</f>
        <v>180000</v>
      </c>
      <c r="BH15" s="86" t="n">
        <f aca="false">$J$15*BH$11*'IG-BL by Month'!BH15</f>
        <v>186000</v>
      </c>
      <c r="BI15" s="86" t="n">
        <f aca="false">$J$15*BI$11*'IG-BL by Month'!BI15</f>
        <v>180000</v>
      </c>
      <c r="BJ15" s="86" t="n">
        <f aca="false">$J$15*BJ$11*'IG-BL by Month'!BJ15</f>
        <v>186000</v>
      </c>
      <c r="BK15" s="86" t="n">
        <f aca="false">$J$15*BK$11*'IG-BL by Month'!BK15</f>
        <v>186000</v>
      </c>
      <c r="BL15" s="86" t="n">
        <f aca="false">$J$15*BL$11*'IG-BL by Month'!BL15</f>
        <v>168000</v>
      </c>
      <c r="BM15" s="86" t="n">
        <f aca="false">$J$15*BM$11*'IG-BL by Month'!BM15</f>
        <v>186000</v>
      </c>
      <c r="BN15" s="86" t="n">
        <f aca="false">$J$15*BN$11*'IG-BL by Month'!BN15</f>
        <v>180000</v>
      </c>
      <c r="BO15" s="86" t="n">
        <f aca="false">$J$15*BO$11*'IG-BL by Month'!BO15</f>
        <v>186000</v>
      </c>
      <c r="BP15" s="86" t="n">
        <f aca="false">$J$15*BP$11*'IG-BL by Month'!BP15</f>
        <v>180000</v>
      </c>
      <c r="BQ15" s="86" t="n">
        <f aca="false">$J$15*BQ$11*'IG-BL by Month'!BQ15</f>
        <v>186000</v>
      </c>
      <c r="BR15" s="86" t="n">
        <f aca="false">$J$15*BR$11*'IG-BL by Month'!BR15</f>
        <v>186000</v>
      </c>
      <c r="BS15" s="86" t="n">
        <f aca="false">$J$15*BS$11*'IG-BL by Month'!BS15</f>
        <v>180000</v>
      </c>
      <c r="BT15" s="86" t="n">
        <f aca="false">$J$15*BT$11*'IG-BL by Month'!BT15</f>
        <v>186000</v>
      </c>
      <c r="BU15" s="86" t="n">
        <f aca="false">$J$15*BU$11*'IG-BL by Month'!BU15</f>
        <v>180000</v>
      </c>
      <c r="BV15" s="86" t="n">
        <f aca="false">$J$15*BV$11*'IG-BL by Month'!BV15</f>
        <v>186000</v>
      </c>
    </row>
    <row r="16" customFormat="false" ht="12.75" hidden="false" customHeight="false" outlineLevel="0" collapsed="false">
      <c r="A16" s="80" t="n">
        <v>24927</v>
      </c>
      <c r="B16" s="80" t="s">
        <v>97</v>
      </c>
      <c r="C16" s="86" t="n">
        <v>30000</v>
      </c>
      <c r="D16" s="139" t="n">
        <v>35309</v>
      </c>
      <c r="E16" s="139" t="n">
        <v>38748</v>
      </c>
      <c r="F16" s="80" t="s">
        <v>47</v>
      </c>
      <c r="G16" s="140" t="n">
        <v>38383</v>
      </c>
      <c r="H16" s="86" t="n">
        <v>30000</v>
      </c>
      <c r="I16" s="86" t="n">
        <v>30000</v>
      </c>
      <c r="J16" s="85" t="n">
        <v>0.04</v>
      </c>
      <c r="K16" s="141" t="n">
        <v>438000</v>
      </c>
      <c r="L16" s="86" t="n">
        <f aca="false">$J$16*L$11*'IG-BL by Month'!L16</f>
        <v>37200</v>
      </c>
      <c r="M16" s="86" t="n">
        <f aca="false">$J$16*M$11*'IG-BL by Month'!M16</f>
        <v>36000</v>
      </c>
      <c r="N16" s="86" t="n">
        <f aca="false">$J$16*N$11*'IG-BL by Month'!N16</f>
        <v>37200</v>
      </c>
      <c r="O16" s="86" t="n">
        <f aca="false">$J$16*O$11*'IG-BL by Month'!O16</f>
        <v>37200</v>
      </c>
      <c r="P16" s="86" t="n">
        <f aca="false">$J$16*P$11*'IG-BL by Month'!P16</f>
        <v>33600</v>
      </c>
      <c r="Q16" s="86" t="n">
        <f aca="false">$J$16*Q$11*'IG-BL by Month'!Q16</f>
        <v>37200</v>
      </c>
      <c r="R16" s="86" t="n">
        <f aca="false">$J$16*R$11*'IG-BL by Month'!R16</f>
        <v>36000</v>
      </c>
      <c r="S16" s="86" t="n">
        <f aca="false">$J$16*S$11*'IG-BL by Month'!S16</f>
        <v>37200</v>
      </c>
      <c r="T16" s="86" t="n">
        <f aca="false">$J$16*T$11*'IG-BL by Month'!T16</f>
        <v>36000</v>
      </c>
      <c r="U16" s="86" t="n">
        <f aca="false">$J$16*U$11*'IG-BL by Month'!U16</f>
        <v>37200</v>
      </c>
      <c r="V16" s="86" t="n">
        <f aca="false">$J$16*V$11*'IG-BL by Month'!V16</f>
        <v>37200</v>
      </c>
      <c r="W16" s="86" t="n">
        <f aca="false">$J$16*W$11*'IG-BL by Month'!W16</f>
        <v>36000</v>
      </c>
      <c r="X16" s="86" t="n">
        <f aca="false">$J$16*X$11*'IG-BL by Month'!X16</f>
        <v>37200</v>
      </c>
      <c r="Y16" s="86" t="n">
        <f aca="false">$J$16*Y$11*'IG-BL by Month'!Y16</f>
        <v>36000</v>
      </c>
      <c r="Z16" s="86" t="n">
        <f aca="false">$J$16*Z$11*'IG-BL by Month'!Z16</f>
        <v>37200</v>
      </c>
      <c r="AA16" s="86" t="n">
        <f aca="false">$J$16*AA$11*'IG-BL by Month'!AA16</f>
        <v>37200</v>
      </c>
      <c r="AB16" s="86" t="n">
        <f aca="false">$J$16*AB$11*'IG-BL by Month'!AB16</f>
        <v>33600</v>
      </c>
      <c r="AC16" s="86" t="n">
        <f aca="false">$J$16*AC$11*'IG-BL by Month'!AC16</f>
        <v>37200</v>
      </c>
      <c r="AD16" s="86" t="n">
        <f aca="false">$J$16*AD$11*'IG-BL by Month'!AD16</f>
        <v>36000</v>
      </c>
      <c r="AE16" s="86" t="n">
        <f aca="false">$J$16*AE$11*'IG-BL by Month'!AE16</f>
        <v>37200</v>
      </c>
      <c r="AF16" s="86" t="n">
        <f aca="false">$J$16*AF$11*'IG-BL by Month'!AF16</f>
        <v>36000</v>
      </c>
      <c r="AG16" s="86" t="n">
        <f aca="false">$J$16*AG$11*'IG-BL by Month'!AG16</f>
        <v>37200</v>
      </c>
      <c r="AH16" s="86" t="n">
        <f aca="false">$J$16*AH$11*'IG-BL by Month'!AH16</f>
        <v>37200</v>
      </c>
      <c r="AI16" s="86" t="n">
        <f aca="false">$J$16*AI$11*'IG-BL by Month'!AI16</f>
        <v>36000</v>
      </c>
      <c r="AJ16" s="86" t="n">
        <f aca="false">$J$16*AJ$11*'IG-BL by Month'!AJ16</f>
        <v>37200</v>
      </c>
      <c r="AK16" s="86" t="n">
        <f aca="false">$J$16*AK$11*'IG-BL by Month'!AK16</f>
        <v>36000</v>
      </c>
      <c r="AL16" s="86" t="n">
        <f aca="false">$J$16*AL$11*'IG-BL by Month'!AL16</f>
        <v>37200</v>
      </c>
      <c r="AM16" s="86" t="n">
        <f aca="false">$J$16*AM$11*'IG-BL by Month'!AM16</f>
        <v>37200</v>
      </c>
      <c r="AN16" s="86" t="n">
        <f aca="false">$J$16*AN$11*'IG-BL by Month'!AN16</f>
        <v>34800</v>
      </c>
      <c r="AO16" s="86" t="n">
        <f aca="false">$J$16*AO$11*'IG-BL by Month'!AO16</f>
        <v>37200</v>
      </c>
      <c r="AP16" s="86" t="n">
        <f aca="false">$J$16*AP$11*'IG-BL by Month'!AP16</f>
        <v>36000</v>
      </c>
      <c r="AQ16" s="86" t="n">
        <f aca="false">$J$16*AQ$11*'IG-BL by Month'!AQ16</f>
        <v>37200</v>
      </c>
      <c r="AR16" s="86" t="n">
        <f aca="false">$J$16*AR$11*'IG-BL by Month'!AR16</f>
        <v>36000</v>
      </c>
      <c r="AS16" s="86" t="n">
        <f aca="false">$J$16*AS$11*'IG-BL by Month'!AS16</f>
        <v>37200</v>
      </c>
      <c r="AT16" s="86" t="n">
        <f aca="false">$J$16*AT$11*'IG-BL by Month'!AT16</f>
        <v>37200</v>
      </c>
      <c r="AU16" s="86" t="n">
        <f aca="false">$J$16*AU$11*'IG-BL by Month'!AU16</f>
        <v>36000</v>
      </c>
      <c r="AV16" s="86" t="n">
        <f aca="false">$J$16*AV$11*'IG-BL by Month'!AV16</f>
        <v>37200</v>
      </c>
      <c r="AW16" s="86" t="n">
        <f aca="false">$J$16*AW$11*'IG-BL by Month'!AW16</f>
        <v>36000</v>
      </c>
      <c r="AX16" s="86" t="n">
        <f aca="false">$J$16*AX$11*'IG-BL by Month'!AX16</f>
        <v>37200</v>
      </c>
      <c r="AY16" s="86" t="n">
        <f aca="false">$J$16*AY$11*'IG-BL by Month'!AY16</f>
        <v>37200</v>
      </c>
      <c r="AZ16" s="86" t="n">
        <f aca="false">$J$16*AZ$11*'IG-BL by Month'!AZ16</f>
        <v>33600</v>
      </c>
      <c r="BA16" s="86" t="n">
        <f aca="false">$J$16*BA$11*'IG-BL by Month'!BA16</f>
        <v>37200</v>
      </c>
      <c r="BB16" s="86" t="n">
        <f aca="false">$J$16*BB$11*'IG-BL by Month'!BB16</f>
        <v>36000</v>
      </c>
      <c r="BC16" s="86" t="n">
        <f aca="false">$J$16*BC$11*'IG-BL by Month'!BC16</f>
        <v>37200</v>
      </c>
      <c r="BD16" s="86" t="n">
        <f aca="false">$J$16*BD$11*'IG-BL by Month'!BD16</f>
        <v>36000</v>
      </c>
      <c r="BE16" s="86" t="n">
        <f aca="false">$J$16*BE$11*'IG-BL by Month'!BE16</f>
        <v>37200</v>
      </c>
      <c r="BF16" s="86" t="n">
        <f aca="false">$J$16*BF$11*'IG-BL by Month'!BF16</f>
        <v>37200</v>
      </c>
      <c r="BG16" s="86" t="n">
        <f aca="false">$J$16*BG$11*'IG-BL by Month'!BG16</f>
        <v>36000</v>
      </c>
      <c r="BH16" s="86" t="n">
        <f aca="false">$J$16*BH$11*'IG-BL by Month'!BH16</f>
        <v>37200</v>
      </c>
      <c r="BI16" s="86" t="n">
        <f aca="false">$J$16*BI$11*'IG-BL by Month'!BI16</f>
        <v>36000</v>
      </c>
      <c r="BJ16" s="86" t="n">
        <f aca="false">$J$16*BJ$11*'IG-BL by Month'!BJ16</f>
        <v>37200</v>
      </c>
      <c r="BK16" s="86" t="n">
        <f aca="false">$J$16*BK$11*'IG-BL by Month'!BK16</f>
        <v>37200</v>
      </c>
      <c r="BL16" s="86" t="n">
        <f aca="false">$J$16*BL$11*'IG-BL by Month'!BL16</f>
        <v>33600</v>
      </c>
      <c r="BM16" s="86" t="n">
        <f aca="false">$J$16*BM$11*'IG-BL by Month'!BM16</f>
        <v>37200</v>
      </c>
      <c r="BN16" s="86" t="n">
        <f aca="false">$J$16*BN$11*'IG-BL by Month'!BN16</f>
        <v>36000</v>
      </c>
      <c r="BO16" s="86" t="n">
        <f aca="false">$J$16*BO$11*'IG-BL by Month'!BO16</f>
        <v>37200</v>
      </c>
      <c r="BP16" s="86" t="n">
        <f aca="false">$J$16*BP$11*'IG-BL by Month'!BP16</f>
        <v>36000</v>
      </c>
      <c r="BQ16" s="86" t="n">
        <f aca="false">$J$16*BQ$11*'IG-BL by Month'!BQ16</f>
        <v>37200</v>
      </c>
      <c r="BR16" s="86" t="n">
        <f aca="false">$J$16*BR$11*'IG-BL by Month'!BR16</f>
        <v>37200</v>
      </c>
      <c r="BS16" s="86" t="n">
        <f aca="false">$J$16*BS$11*'IG-BL by Month'!BS16</f>
        <v>36000</v>
      </c>
      <c r="BT16" s="86" t="n">
        <f aca="false">$J$16*BT$11*'IG-BL by Month'!BT16</f>
        <v>37200</v>
      </c>
      <c r="BU16" s="86" t="n">
        <f aca="false">$J$16*BU$11*'IG-BL by Month'!BU16</f>
        <v>36000</v>
      </c>
      <c r="BV16" s="86" t="n">
        <f aca="false">$J$16*BV$11*'IG-BL by Month'!BV16</f>
        <v>37200</v>
      </c>
    </row>
    <row r="17" customFormat="false" ht="12.75" hidden="false" customHeight="false" outlineLevel="0" collapsed="false">
      <c r="A17" s="80" t="n">
        <v>25067</v>
      </c>
      <c r="B17" s="80" t="s">
        <v>98</v>
      </c>
      <c r="C17" s="86" t="n">
        <v>15000</v>
      </c>
      <c r="D17" s="139" t="n">
        <v>35309</v>
      </c>
      <c r="E17" s="139" t="n">
        <v>37225</v>
      </c>
      <c r="F17" s="80" t="s">
        <v>47</v>
      </c>
      <c r="G17" s="121" t="s">
        <v>52</v>
      </c>
      <c r="H17" s="86" t="n">
        <v>15000</v>
      </c>
      <c r="I17" s="86" t="n">
        <v>15000</v>
      </c>
      <c r="J17" s="85" t="n">
        <v>0.045</v>
      </c>
      <c r="K17" s="141" t="n">
        <v>0</v>
      </c>
      <c r="L17" s="86" t="n">
        <f aca="false">$J$17*L$11*'IG-BL by Month'!L17</f>
        <v>20925</v>
      </c>
      <c r="M17" s="86" t="n">
        <f aca="false">$J$17*M$11*'IG-BL by Month'!M17</f>
        <v>20250</v>
      </c>
      <c r="N17" s="86" t="n">
        <f aca="false">$J$17*N$11*'IG-BL by Month'!N17</f>
        <v>0</v>
      </c>
      <c r="O17" s="86" t="n">
        <f aca="false">$J$17*O$11*'IG-BL by Month'!O17</f>
        <v>0</v>
      </c>
      <c r="P17" s="86" t="n">
        <f aca="false">$J$17*P$11*'IG-BL by Month'!P17</f>
        <v>0</v>
      </c>
      <c r="Q17" s="86" t="n">
        <f aca="false">$J$17*Q$11*'IG-BL by Month'!Q17</f>
        <v>0</v>
      </c>
      <c r="R17" s="86" t="n">
        <f aca="false">$J$17*R$11*'IG-BL by Month'!R17</f>
        <v>0</v>
      </c>
      <c r="S17" s="86" t="n">
        <f aca="false">$J$17*S$11*'IG-BL by Month'!S17</f>
        <v>0</v>
      </c>
      <c r="T17" s="86" t="n">
        <f aca="false">$J$17*T$11*'IG-BL by Month'!T17</f>
        <v>0</v>
      </c>
      <c r="U17" s="86" t="n">
        <f aca="false">$J$17*U$11*'IG-BL by Month'!U17</f>
        <v>0</v>
      </c>
      <c r="V17" s="86" t="n">
        <f aca="false">$J$17*V$11*'IG-BL by Month'!V17</f>
        <v>0</v>
      </c>
      <c r="W17" s="86" t="n">
        <f aca="false">$J$17*W$11*'IG-BL by Month'!W17</f>
        <v>0</v>
      </c>
      <c r="X17" s="86" t="n">
        <f aca="false">$J$17*X$11*'IG-BL by Month'!X17</f>
        <v>0</v>
      </c>
      <c r="Y17" s="86" t="n">
        <f aca="false">$J$17*Y$11*'IG-BL by Month'!Y17</f>
        <v>0</v>
      </c>
      <c r="Z17" s="86" t="n">
        <f aca="false">$J$17*Z$11*'IG-BL by Month'!Z17</f>
        <v>0</v>
      </c>
      <c r="AA17" s="86" t="n">
        <f aca="false">$J$17*AA$11*'IG-BL by Month'!AA17</f>
        <v>0</v>
      </c>
      <c r="AB17" s="86" t="n">
        <f aca="false">$J$17*AB$11*'IG-BL by Month'!AB17</f>
        <v>0</v>
      </c>
      <c r="AC17" s="86" t="n">
        <f aca="false">$J$17*AC$11*'IG-BL by Month'!AC17</f>
        <v>0</v>
      </c>
      <c r="AD17" s="86" t="n">
        <f aca="false">$J$17*AD$11*'IG-BL by Month'!AD17</f>
        <v>0</v>
      </c>
      <c r="AE17" s="86" t="n">
        <f aca="false">$J$17*AE$11*'IG-BL by Month'!AE17</f>
        <v>0</v>
      </c>
      <c r="AF17" s="86" t="n">
        <f aca="false">$J$17*AF$11*'IG-BL by Month'!AF17</f>
        <v>0</v>
      </c>
      <c r="AG17" s="86" t="n">
        <f aca="false">$J$17*AG$11*'IG-BL by Month'!AG17</f>
        <v>0</v>
      </c>
      <c r="AH17" s="86" t="n">
        <f aca="false">$J$17*AH$11*'IG-BL by Month'!AH17</f>
        <v>0</v>
      </c>
      <c r="AI17" s="86" t="n">
        <f aca="false">$J$17*AI$11*'IG-BL by Month'!AI17</f>
        <v>0</v>
      </c>
      <c r="AJ17" s="86" t="n">
        <f aca="false">$J$17*AJ$11*'IG-BL by Month'!AJ17</f>
        <v>0</v>
      </c>
      <c r="AK17" s="86" t="n">
        <f aca="false">$J$17*AK$11*'IG-BL by Month'!AK17</f>
        <v>0</v>
      </c>
      <c r="AL17" s="86" t="n">
        <f aca="false">$J$17*AL$11*'IG-BL by Month'!AL17</f>
        <v>0</v>
      </c>
      <c r="AM17" s="86" t="n">
        <f aca="false">$J$17*AM$11*'IG-BL by Month'!AM17</f>
        <v>0</v>
      </c>
      <c r="AN17" s="86" t="n">
        <f aca="false">$J$17*AN$11*'IG-BL by Month'!AN17</f>
        <v>0</v>
      </c>
      <c r="AO17" s="86" t="n">
        <f aca="false">$J$17*AO$11*'IG-BL by Month'!AO17</f>
        <v>0</v>
      </c>
      <c r="AP17" s="86" t="n">
        <f aca="false">$J$17*AP$11*'IG-BL by Month'!AP17</f>
        <v>0</v>
      </c>
      <c r="AQ17" s="86" t="n">
        <f aca="false">$J$17*AQ$11*'IG-BL by Month'!AQ17</f>
        <v>0</v>
      </c>
      <c r="AR17" s="86" t="n">
        <f aca="false">$J$17*AR$11*'IG-BL by Month'!AR17</f>
        <v>0</v>
      </c>
      <c r="AS17" s="86" t="n">
        <f aca="false">$J$17*AS$11*'IG-BL by Month'!AS17</f>
        <v>0</v>
      </c>
      <c r="AT17" s="86" t="n">
        <f aca="false">$J$17*AT$11*'IG-BL by Month'!AT17</f>
        <v>0</v>
      </c>
      <c r="AU17" s="86" t="n">
        <f aca="false">$J$17*AU$11*'IG-BL by Month'!AU17</f>
        <v>0</v>
      </c>
      <c r="AV17" s="86" t="n">
        <f aca="false">$J$17*AV$11*'IG-BL by Month'!AV17</f>
        <v>0</v>
      </c>
      <c r="AW17" s="86" t="n">
        <f aca="false">$J$17*AW$11*'IG-BL by Month'!AW17</f>
        <v>0</v>
      </c>
      <c r="AX17" s="86" t="n">
        <f aca="false">$J$17*AX$11*'IG-BL by Month'!AX17</f>
        <v>0</v>
      </c>
      <c r="AY17" s="86" t="n">
        <f aca="false">$J$17*AY$11*'IG-BL by Month'!AY17</f>
        <v>0</v>
      </c>
      <c r="AZ17" s="86" t="n">
        <f aca="false">$J$17*AZ$11*'IG-BL by Month'!AZ17</f>
        <v>0</v>
      </c>
      <c r="BA17" s="86" t="n">
        <f aca="false">$J$17*BA$11*'IG-BL by Month'!BA17</f>
        <v>0</v>
      </c>
      <c r="BB17" s="86" t="n">
        <f aca="false">$J$17*BB$11*'IG-BL by Month'!BB17</f>
        <v>0</v>
      </c>
      <c r="BC17" s="86" t="n">
        <f aca="false">$J$17*BC$11*'IG-BL by Month'!BC17</f>
        <v>0</v>
      </c>
      <c r="BD17" s="86" t="n">
        <f aca="false">$J$17*BD$11*'IG-BL by Month'!BD17</f>
        <v>0</v>
      </c>
      <c r="BE17" s="86" t="n">
        <f aca="false">$J$17*BE$11*'IG-BL by Month'!BE17</f>
        <v>0</v>
      </c>
      <c r="BF17" s="86" t="n">
        <f aca="false">$J$17*BF$11*'IG-BL by Month'!BF17</f>
        <v>0</v>
      </c>
      <c r="BG17" s="86" t="n">
        <f aca="false">$J$17*BG$11*'IG-BL by Month'!BG17</f>
        <v>0</v>
      </c>
      <c r="BH17" s="86" t="n">
        <f aca="false">$J$17*BH$11*'IG-BL by Month'!BH17</f>
        <v>0</v>
      </c>
      <c r="BI17" s="86" t="n">
        <f aca="false">$J$17*BI$11*'IG-BL by Month'!BI17</f>
        <v>0</v>
      </c>
      <c r="BJ17" s="86" t="n">
        <f aca="false">$J$17*BJ$11*'IG-BL by Month'!BJ17</f>
        <v>0</v>
      </c>
      <c r="BK17" s="86" t="n">
        <f aca="false">$J$17*BK$11*'IG-BL by Month'!BK17</f>
        <v>0</v>
      </c>
      <c r="BL17" s="86" t="n">
        <f aca="false">$J$17*BL$11*'IG-BL by Month'!BL17</f>
        <v>0</v>
      </c>
      <c r="BM17" s="86" t="n">
        <f aca="false">$J$17*BM$11*'IG-BL by Month'!BM17</f>
        <v>0</v>
      </c>
      <c r="BN17" s="86" t="n">
        <f aca="false">$J$17*BN$11*'IG-BL by Month'!BN17</f>
        <v>0</v>
      </c>
      <c r="BO17" s="86" t="n">
        <f aca="false">$J$17*BO$11*'IG-BL by Month'!BO17</f>
        <v>0</v>
      </c>
      <c r="BP17" s="86" t="n">
        <f aca="false">$J$17*BP$11*'IG-BL by Month'!BP17</f>
        <v>0</v>
      </c>
      <c r="BQ17" s="86" t="n">
        <f aca="false">$J$17*BQ$11*'IG-BL by Month'!BQ17</f>
        <v>0</v>
      </c>
      <c r="BR17" s="86" t="n">
        <f aca="false">$J$17*BR$11*'IG-BL by Month'!BR17</f>
        <v>0</v>
      </c>
      <c r="BS17" s="86" t="n">
        <f aca="false">$J$17*BS$11*'IG-BL by Month'!BS17</f>
        <v>0</v>
      </c>
      <c r="BT17" s="86" t="n">
        <f aca="false">$J$17*BT$11*'IG-BL by Month'!BT17</f>
        <v>0</v>
      </c>
      <c r="BU17" s="86" t="n">
        <f aca="false">$J$17*BU$11*'IG-BL by Month'!BU17</f>
        <v>0</v>
      </c>
      <c r="BV17" s="86" t="n">
        <f aca="false">$J$17*BV$11*'IG-BL by Month'!BV17</f>
        <v>0</v>
      </c>
    </row>
    <row r="18" customFormat="false" ht="12.75" hidden="false" customHeight="false" outlineLevel="0" collapsed="false">
      <c r="A18" s="80" t="n">
        <v>25397</v>
      </c>
      <c r="B18" s="80" t="s">
        <v>99</v>
      </c>
      <c r="C18" s="86" t="n">
        <v>10000</v>
      </c>
      <c r="D18" s="139" t="n">
        <v>35886</v>
      </c>
      <c r="E18" s="139" t="n">
        <v>37711</v>
      </c>
      <c r="F18" s="80" t="s">
        <v>47</v>
      </c>
      <c r="G18" s="140" t="n">
        <v>37346</v>
      </c>
      <c r="H18" s="86" t="n">
        <v>10000</v>
      </c>
      <c r="I18" s="86" t="n">
        <v>10000</v>
      </c>
      <c r="J18" s="85" t="n">
        <v>0.03</v>
      </c>
      <c r="K18" s="141" t="n">
        <v>109500</v>
      </c>
      <c r="L18" s="86" t="n">
        <f aca="false">$J$18*L$11*'IG-BL by Month'!L18</f>
        <v>9300</v>
      </c>
      <c r="M18" s="86" t="n">
        <f aca="false">$J$18*M$11*'IG-BL by Month'!M18</f>
        <v>9000</v>
      </c>
      <c r="N18" s="86" t="n">
        <f aca="false">$J$18*N$11*'IG-BL by Month'!N18</f>
        <v>9300</v>
      </c>
      <c r="O18" s="86" t="n">
        <f aca="false">$J$18*O$11*'IG-BL by Month'!O18</f>
        <v>9300</v>
      </c>
      <c r="P18" s="86" t="n">
        <f aca="false">$J$18*P$11*'IG-BL by Month'!P18</f>
        <v>8400</v>
      </c>
      <c r="Q18" s="86" t="n">
        <f aca="false">$J$18*Q$11*'IG-BL by Month'!Q18</f>
        <v>9300</v>
      </c>
      <c r="R18" s="86" t="n">
        <f aca="false">$J$18*R$11*'IG-BL by Month'!R18</f>
        <v>9000</v>
      </c>
      <c r="S18" s="86" t="n">
        <f aca="false">$J$18*S$11*'IG-BL by Month'!S18</f>
        <v>9300</v>
      </c>
      <c r="T18" s="86" t="n">
        <f aca="false">$J$18*T$11*'IG-BL by Month'!T18</f>
        <v>9000</v>
      </c>
      <c r="U18" s="86" t="n">
        <f aca="false">$J$18*U$11*'IG-BL by Month'!U18</f>
        <v>9300</v>
      </c>
      <c r="V18" s="86" t="n">
        <f aca="false">$J$18*V$11*'IG-BL by Month'!V18</f>
        <v>9300</v>
      </c>
      <c r="W18" s="86" t="n">
        <f aca="false">$J$18*W$11*'IG-BL by Month'!W18</f>
        <v>9000</v>
      </c>
      <c r="X18" s="86" t="n">
        <f aca="false">$J$18*X$11*'IG-BL by Month'!X18</f>
        <v>9300</v>
      </c>
      <c r="Y18" s="86" t="n">
        <f aca="false">$J$18*Y$11*'IG-BL by Month'!Y18</f>
        <v>9000</v>
      </c>
      <c r="Z18" s="86" t="n">
        <f aca="false">$J$18*Z$11*'IG-BL by Month'!Z18</f>
        <v>9300</v>
      </c>
      <c r="AA18" s="86" t="n">
        <f aca="false">$J$18*AA$11*'IG-BL by Month'!AA18</f>
        <v>9300</v>
      </c>
      <c r="AB18" s="86" t="n">
        <f aca="false">$J$18*AB$11*'IG-BL by Month'!AB18</f>
        <v>8400</v>
      </c>
      <c r="AC18" s="86" t="n">
        <f aca="false">$J$18*AC$11*'IG-BL by Month'!AC18</f>
        <v>9300</v>
      </c>
      <c r="AD18" s="86" t="n">
        <f aca="false">$J$18*AD$11*'IG-BL by Month'!AD18</f>
        <v>9000</v>
      </c>
      <c r="AE18" s="86" t="n">
        <f aca="false">$J$18*AE$11*'IG-BL by Month'!AE18</f>
        <v>9300</v>
      </c>
      <c r="AF18" s="86" t="n">
        <f aca="false">$J$18*AF$11*'IG-BL by Month'!AF18</f>
        <v>9000</v>
      </c>
      <c r="AG18" s="86" t="n">
        <f aca="false">$J$18*AG$11*'IG-BL by Month'!AG18</f>
        <v>9300</v>
      </c>
      <c r="AH18" s="86" t="n">
        <f aca="false">$J$18*AH$11*'IG-BL by Month'!AH18</f>
        <v>9300</v>
      </c>
      <c r="AI18" s="86" t="n">
        <f aca="false">$J$18*AI$11*'IG-BL by Month'!AI18</f>
        <v>9000</v>
      </c>
      <c r="AJ18" s="86" t="n">
        <f aca="false">$J$18*AJ$11*'IG-BL by Month'!AJ18</f>
        <v>9300</v>
      </c>
      <c r="AK18" s="86" t="n">
        <f aca="false">$J$18*AK$11*'IG-BL by Month'!AK18</f>
        <v>9000</v>
      </c>
      <c r="AL18" s="86" t="n">
        <f aca="false">$J$18*AL$11*'IG-BL by Month'!AL18</f>
        <v>9300</v>
      </c>
      <c r="AM18" s="86" t="n">
        <f aca="false">$J$18*AM$11*'IG-BL by Month'!AM18</f>
        <v>9300</v>
      </c>
      <c r="AN18" s="86" t="n">
        <f aca="false">$J$18*AN$11*'IG-BL by Month'!AN18</f>
        <v>8700</v>
      </c>
      <c r="AO18" s="86" t="n">
        <f aca="false">$J$18*AO$11*'IG-BL by Month'!AO18</f>
        <v>9300</v>
      </c>
      <c r="AP18" s="86" t="n">
        <f aca="false">$J$18*AP$11*'IG-BL by Month'!AP18</f>
        <v>9000</v>
      </c>
      <c r="AQ18" s="86" t="n">
        <f aca="false">$J$18*AQ$11*'IG-BL by Month'!AQ18</f>
        <v>9300</v>
      </c>
      <c r="AR18" s="86" t="n">
        <f aca="false">$J$18*AR$11*'IG-BL by Month'!AR18</f>
        <v>9000</v>
      </c>
      <c r="AS18" s="86" t="n">
        <f aca="false">$J$18*AS$11*'IG-BL by Month'!AS18</f>
        <v>9300</v>
      </c>
      <c r="AT18" s="86" t="n">
        <f aca="false">$J$18*AT$11*'IG-BL by Month'!AT18</f>
        <v>9300</v>
      </c>
      <c r="AU18" s="86" t="n">
        <f aca="false">$J$18*AU$11*'IG-BL by Month'!AU18</f>
        <v>9000</v>
      </c>
      <c r="AV18" s="86" t="n">
        <f aca="false">$J$18*AV$11*'IG-BL by Month'!AV18</f>
        <v>9300</v>
      </c>
      <c r="AW18" s="86" t="n">
        <f aca="false">$J$18*AW$11*'IG-BL by Month'!AW18</f>
        <v>9000</v>
      </c>
      <c r="AX18" s="86" t="n">
        <f aca="false">$J$18*AX$11*'IG-BL by Month'!AX18</f>
        <v>9300</v>
      </c>
      <c r="AY18" s="86" t="n">
        <f aca="false">$J$18*AY$11*'IG-BL by Month'!AY18</f>
        <v>9300</v>
      </c>
      <c r="AZ18" s="86" t="n">
        <f aca="false">$J$18*AZ$11*'IG-BL by Month'!AZ18</f>
        <v>8400</v>
      </c>
      <c r="BA18" s="86" t="n">
        <f aca="false">$J$18*BA$11*'IG-BL by Month'!BA18</f>
        <v>9300</v>
      </c>
      <c r="BB18" s="86" t="n">
        <f aca="false">$J$18*BB$11*'IG-BL by Month'!BB18</f>
        <v>9000</v>
      </c>
      <c r="BC18" s="86" t="n">
        <f aca="false">$J$18*BC$11*'IG-BL by Month'!BC18</f>
        <v>9300</v>
      </c>
      <c r="BD18" s="86" t="n">
        <f aca="false">$J$18*BD$11*'IG-BL by Month'!BD18</f>
        <v>9000</v>
      </c>
      <c r="BE18" s="86" t="n">
        <f aca="false">$J$18*BE$11*'IG-BL by Month'!BE18</f>
        <v>9300</v>
      </c>
      <c r="BF18" s="86" t="n">
        <f aca="false">$J$18*BF$11*'IG-BL by Month'!BF18</f>
        <v>9300</v>
      </c>
      <c r="BG18" s="86" t="n">
        <f aca="false">$J$18*BG$11*'IG-BL by Month'!BG18</f>
        <v>9000</v>
      </c>
      <c r="BH18" s="86" t="n">
        <f aca="false">$J$18*BH$11*'IG-BL by Month'!BH18</f>
        <v>9300</v>
      </c>
      <c r="BI18" s="86" t="n">
        <f aca="false">$J$18*BI$11*'IG-BL by Month'!BI18</f>
        <v>9000</v>
      </c>
      <c r="BJ18" s="86" t="n">
        <f aca="false">$J$18*BJ$11*'IG-BL by Month'!BJ18</f>
        <v>9300</v>
      </c>
      <c r="BK18" s="86" t="n">
        <f aca="false">$J$18*BK$11*'IG-BL by Month'!BK18</f>
        <v>9300</v>
      </c>
      <c r="BL18" s="86" t="n">
        <f aca="false">$J$18*BL$11*'IG-BL by Month'!BL18</f>
        <v>8400</v>
      </c>
      <c r="BM18" s="86" t="n">
        <f aca="false">$J$18*BM$11*'IG-BL by Month'!BM18</f>
        <v>9300</v>
      </c>
      <c r="BN18" s="86" t="n">
        <f aca="false">$J$18*BN$11*'IG-BL by Month'!BN18</f>
        <v>9000</v>
      </c>
      <c r="BO18" s="86" t="n">
        <f aca="false">$J$18*BO$11*'IG-BL by Month'!BO18</f>
        <v>9300</v>
      </c>
      <c r="BP18" s="86" t="n">
        <f aca="false">$J$18*BP$11*'IG-BL by Month'!BP18</f>
        <v>9000</v>
      </c>
      <c r="BQ18" s="86" t="n">
        <f aca="false">$J$18*BQ$11*'IG-BL by Month'!BQ18</f>
        <v>9300</v>
      </c>
      <c r="BR18" s="86" t="n">
        <f aca="false">$J$18*BR$11*'IG-BL by Month'!BR18</f>
        <v>9300</v>
      </c>
      <c r="BS18" s="86" t="n">
        <f aca="false">$J$18*BS$11*'IG-BL by Month'!BS18</f>
        <v>9000</v>
      </c>
      <c r="BT18" s="86" t="n">
        <f aca="false">$J$18*BT$11*'IG-BL by Month'!BT18</f>
        <v>9300</v>
      </c>
      <c r="BU18" s="86" t="n">
        <f aca="false">$J$18*BU$11*'IG-BL by Month'!BU18</f>
        <v>9000</v>
      </c>
      <c r="BV18" s="86" t="n">
        <f aca="false">$J$18*BV$11*'IG-BL by Month'!BV18</f>
        <v>9300</v>
      </c>
    </row>
    <row r="19" customFormat="false" ht="12.75" hidden="false" customHeight="false" outlineLevel="0" collapsed="false">
      <c r="A19" s="80" t="n">
        <v>26044</v>
      </c>
      <c r="B19" s="80" t="s">
        <v>100</v>
      </c>
      <c r="C19" s="86" t="n">
        <v>85000</v>
      </c>
      <c r="D19" s="139" t="n">
        <v>35886</v>
      </c>
      <c r="E19" s="139" t="n">
        <v>37925</v>
      </c>
      <c r="F19" s="80" t="s">
        <v>47</v>
      </c>
      <c r="G19" s="140" t="n">
        <v>37560</v>
      </c>
      <c r="H19" s="86" t="n">
        <v>85000</v>
      </c>
      <c r="I19" s="86" t="n">
        <v>85000</v>
      </c>
      <c r="J19" s="85" t="n">
        <v>0.03</v>
      </c>
      <c r="K19" s="141" t="n">
        <v>930750</v>
      </c>
      <c r="L19" s="86" t="n">
        <f aca="false">$J$19*L$11*'IG-BL by Month'!L19</f>
        <v>79050</v>
      </c>
      <c r="M19" s="86" t="n">
        <f aca="false">$J$19*M$11*'IG-BL by Month'!M19</f>
        <v>76500</v>
      </c>
      <c r="N19" s="86" t="n">
        <f aca="false">$J$19*N$11*'IG-BL by Month'!N19</f>
        <v>79050</v>
      </c>
      <c r="O19" s="86" t="n">
        <f aca="false">$J$19*O$11*'IG-BL by Month'!O19</f>
        <v>79050</v>
      </c>
      <c r="P19" s="86" t="n">
        <f aca="false">$J$19*P$11*'IG-BL by Month'!P19</f>
        <v>71400</v>
      </c>
      <c r="Q19" s="86" t="n">
        <f aca="false">$J$19*Q$11*'IG-BL by Month'!Q19</f>
        <v>79050</v>
      </c>
      <c r="R19" s="86" t="n">
        <f aca="false">$J$19*R$11*'IG-BL by Month'!R19</f>
        <v>76500</v>
      </c>
      <c r="S19" s="86" t="n">
        <f aca="false">$J$19*S$11*'IG-BL by Month'!S19</f>
        <v>79050</v>
      </c>
      <c r="T19" s="86" t="n">
        <f aca="false">$J$19*T$11*'IG-BL by Month'!T19</f>
        <v>76500</v>
      </c>
      <c r="U19" s="86" t="n">
        <f aca="false">$J$19*U$11*'IG-BL by Month'!U19</f>
        <v>79050</v>
      </c>
      <c r="V19" s="86" t="n">
        <f aca="false">$J$19*V$11*'IG-BL by Month'!V19</f>
        <v>79050</v>
      </c>
      <c r="W19" s="86" t="n">
        <f aca="false">$J$19*W$11*'IG-BL by Month'!W19</f>
        <v>76500</v>
      </c>
      <c r="X19" s="86" t="n">
        <f aca="false">$J$19*X$11*'IG-BL by Month'!X19</f>
        <v>79050</v>
      </c>
      <c r="Y19" s="86" t="n">
        <f aca="false">$J$19*Y$11*'IG-BL by Month'!Y19</f>
        <v>76500</v>
      </c>
      <c r="Z19" s="86" t="n">
        <f aca="false">$J$19*Z$11*'IG-BL by Month'!Z19</f>
        <v>79050</v>
      </c>
      <c r="AA19" s="86" t="n">
        <f aca="false">$J$19*AA$11*'IG-BL by Month'!AA19</f>
        <v>79050</v>
      </c>
      <c r="AB19" s="86" t="n">
        <f aca="false">$J$19*AB$11*'IG-BL by Month'!AB19</f>
        <v>71400</v>
      </c>
      <c r="AC19" s="86" t="n">
        <f aca="false">$J$19*AC$11*'IG-BL by Month'!AC19</f>
        <v>79050</v>
      </c>
      <c r="AD19" s="86" t="n">
        <f aca="false">$J$19*AD$11*'IG-BL by Month'!AD19</f>
        <v>76500</v>
      </c>
      <c r="AE19" s="86" t="n">
        <f aca="false">$J$19*AE$11*'IG-BL by Month'!AE19</f>
        <v>79050</v>
      </c>
      <c r="AF19" s="86" t="n">
        <f aca="false">$J$19*AF$11*'IG-BL by Month'!AF19</f>
        <v>76500</v>
      </c>
      <c r="AG19" s="86" t="n">
        <f aca="false">$J$19*AG$11*'IG-BL by Month'!AG19</f>
        <v>79050</v>
      </c>
      <c r="AH19" s="86" t="n">
        <f aca="false">$J$19*AH$11*'IG-BL by Month'!AH19</f>
        <v>79050</v>
      </c>
      <c r="AI19" s="86" t="n">
        <f aca="false">$J$19*AI$11*'IG-BL by Month'!AI19</f>
        <v>76500</v>
      </c>
      <c r="AJ19" s="86" t="n">
        <f aca="false">$J$19*AJ$11*'IG-BL by Month'!AJ19</f>
        <v>79050</v>
      </c>
      <c r="AK19" s="86" t="n">
        <f aca="false">$J$19*AK$11*'IG-BL by Month'!AK19</f>
        <v>76500</v>
      </c>
      <c r="AL19" s="86" t="n">
        <f aca="false">$J$19*AL$11*'IG-BL by Month'!AL19</f>
        <v>79050</v>
      </c>
      <c r="AM19" s="86" t="n">
        <f aca="false">$J$19*AM$11*'IG-BL by Month'!AM19</f>
        <v>79050</v>
      </c>
      <c r="AN19" s="86" t="n">
        <f aca="false">$J$19*AN$11*'IG-BL by Month'!AN19</f>
        <v>73950</v>
      </c>
      <c r="AO19" s="86" t="n">
        <f aca="false">$J$19*AO$11*'IG-BL by Month'!AO19</f>
        <v>79050</v>
      </c>
      <c r="AP19" s="86" t="n">
        <f aca="false">$J$19*AP$11*'IG-BL by Month'!AP19</f>
        <v>76500</v>
      </c>
      <c r="AQ19" s="86" t="n">
        <f aca="false">$J$19*AQ$11*'IG-BL by Month'!AQ19</f>
        <v>79050</v>
      </c>
      <c r="AR19" s="86" t="n">
        <f aca="false">$J$19*AR$11*'IG-BL by Month'!AR19</f>
        <v>76500</v>
      </c>
      <c r="AS19" s="86" t="n">
        <f aca="false">$J$19*AS$11*'IG-BL by Month'!AS19</f>
        <v>79050</v>
      </c>
      <c r="AT19" s="86" t="n">
        <f aca="false">$J$19*AT$11*'IG-BL by Month'!AT19</f>
        <v>79050</v>
      </c>
      <c r="AU19" s="86" t="n">
        <f aca="false">$J$19*AU$11*'IG-BL by Month'!AU19</f>
        <v>76500</v>
      </c>
      <c r="AV19" s="86" t="n">
        <f aca="false">$J$19*AV$11*'IG-BL by Month'!AV19</f>
        <v>79050</v>
      </c>
      <c r="AW19" s="86" t="n">
        <f aca="false">$J$19*AW$11*'IG-BL by Month'!AW19</f>
        <v>76500</v>
      </c>
      <c r="AX19" s="86" t="n">
        <f aca="false">$J$19*AX$11*'IG-BL by Month'!AX19</f>
        <v>79050</v>
      </c>
      <c r="AY19" s="86" t="n">
        <f aca="false">$J$19*AY$11*'IG-BL by Month'!AY19</f>
        <v>79050</v>
      </c>
      <c r="AZ19" s="86" t="n">
        <f aca="false">$J$19*AZ$11*'IG-BL by Month'!AZ19</f>
        <v>71400</v>
      </c>
      <c r="BA19" s="86" t="n">
        <f aca="false">$J$19*BA$11*'IG-BL by Month'!BA19</f>
        <v>79050</v>
      </c>
      <c r="BB19" s="86" t="n">
        <f aca="false">$J$19*BB$11*'IG-BL by Month'!BB19</f>
        <v>76500</v>
      </c>
      <c r="BC19" s="86" t="n">
        <f aca="false">$J$19*BC$11*'IG-BL by Month'!BC19</f>
        <v>79050</v>
      </c>
      <c r="BD19" s="86" t="n">
        <f aca="false">$J$19*BD$11*'IG-BL by Month'!BD19</f>
        <v>76500</v>
      </c>
      <c r="BE19" s="86" t="n">
        <f aca="false">$J$19*BE$11*'IG-BL by Month'!BE19</f>
        <v>79050</v>
      </c>
      <c r="BF19" s="86" t="n">
        <f aca="false">$J$19*BF$11*'IG-BL by Month'!BF19</f>
        <v>79050</v>
      </c>
      <c r="BG19" s="86" t="n">
        <f aca="false">$J$19*BG$11*'IG-BL by Month'!BG19</f>
        <v>76500</v>
      </c>
      <c r="BH19" s="86" t="n">
        <f aca="false">$J$19*BH$11*'IG-BL by Month'!BH19</f>
        <v>79050</v>
      </c>
      <c r="BI19" s="86" t="n">
        <f aca="false">$J$19*BI$11*'IG-BL by Month'!BI19</f>
        <v>76500</v>
      </c>
      <c r="BJ19" s="86" t="n">
        <f aca="false">$J$19*BJ$11*'IG-BL by Month'!BJ19</f>
        <v>79050</v>
      </c>
      <c r="BK19" s="86" t="n">
        <f aca="false">$J$19*BK$11*'IG-BL by Month'!BK19</f>
        <v>79050</v>
      </c>
      <c r="BL19" s="86" t="n">
        <f aca="false">$J$19*BL$11*'IG-BL by Month'!BL19</f>
        <v>71400</v>
      </c>
      <c r="BM19" s="86" t="n">
        <f aca="false">$J$19*BM$11*'IG-BL by Month'!BM19</f>
        <v>79050</v>
      </c>
      <c r="BN19" s="86" t="n">
        <f aca="false">$J$19*BN$11*'IG-BL by Month'!BN19</f>
        <v>76500</v>
      </c>
      <c r="BO19" s="86" t="n">
        <f aca="false">$J$19*BO$11*'IG-BL by Month'!BO19</f>
        <v>79050</v>
      </c>
      <c r="BP19" s="86" t="n">
        <f aca="false">$J$19*BP$11*'IG-BL by Month'!BP19</f>
        <v>76500</v>
      </c>
      <c r="BQ19" s="86" t="n">
        <f aca="false">$J$19*BQ$11*'IG-BL by Month'!BQ19</f>
        <v>79050</v>
      </c>
      <c r="BR19" s="86" t="n">
        <f aca="false">$J$19*BR$11*'IG-BL by Month'!BR19</f>
        <v>79050</v>
      </c>
      <c r="BS19" s="86" t="n">
        <f aca="false">$J$19*BS$11*'IG-BL by Month'!BS19</f>
        <v>76500</v>
      </c>
      <c r="BT19" s="86" t="n">
        <f aca="false">$J$19*BT$11*'IG-BL by Month'!BT19</f>
        <v>79050</v>
      </c>
      <c r="BU19" s="86" t="n">
        <f aca="false">$J$19*BU$11*'IG-BL by Month'!BU19</f>
        <v>76500</v>
      </c>
      <c r="BV19" s="86" t="n">
        <f aca="false">$J$19*BV$11*'IG-BL by Month'!BV19</f>
        <v>79050</v>
      </c>
    </row>
    <row r="20" customFormat="false" ht="12.75" hidden="false" customHeight="false" outlineLevel="0" collapsed="false">
      <c r="A20" s="80" t="n">
        <v>26436</v>
      </c>
      <c r="B20" s="80" t="s">
        <v>100</v>
      </c>
      <c r="C20" s="86" t="n">
        <v>59000</v>
      </c>
      <c r="D20" s="139" t="n">
        <v>36100</v>
      </c>
      <c r="E20" s="139" t="n">
        <v>37925</v>
      </c>
      <c r="F20" s="80" t="s">
        <v>47</v>
      </c>
      <c r="G20" s="140" t="n">
        <v>37560</v>
      </c>
      <c r="H20" s="86" t="n">
        <v>59000</v>
      </c>
      <c r="I20" s="86" t="n">
        <v>59000</v>
      </c>
      <c r="J20" s="85" t="n">
        <v>0.05</v>
      </c>
      <c r="K20" s="141" t="n">
        <v>1076750</v>
      </c>
      <c r="L20" s="86" t="n">
        <f aca="false">$J$20*L$11*'IG-BL by Month'!L20</f>
        <v>91450</v>
      </c>
      <c r="M20" s="86" t="n">
        <f aca="false">$J$20*M$11*'IG-BL by Month'!M20</f>
        <v>88500</v>
      </c>
      <c r="N20" s="86" t="n">
        <f aca="false">$J$20*N$11*'IG-BL by Month'!N20</f>
        <v>91450</v>
      </c>
      <c r="O20" s="86" t="n">
        <f aca="false">$J$20*O$11*'IG-BL by Month'!O20</f>
        <v>91450</v>
      </c>
      <c r="P20" s="86" t="n">
        <f aca="false">$J$20*P$11*'IG-BL by Month'!P20</f>
        <v>82600</v>
      </c>
      <c r="Q20" s="86" t="n">
        <f aca="false">$J$20*Q$11*'IG-BL by Month'!Q20</f>
        <v>91450</v>
      </c>
      <c r="R20" s="86" t="n">
        <f aca="false">$J$20*R$11*'IG-BL by Month'!R20</f>
        <v>88500</v>
      </c>
      <c r="S20" s="86" t="n">
        <f aca="false">$J$20*S$11*'IG-BL by Month'!S20</f>
        <v>91450</v>
      </c>
      <c r="T20" s="86" t="n">
        <f aca="false">$J$20*T$11*'IG-BL by Month'!T20</f>
        <v>88500</v>
      </c>
      <c r="U20" s="86" t="n">
        <f aca="false">$J$20*U$11*'IG-BL by Month'!U20</f>
        <v>91450</v>
      </c>
      <c r="V20" s="86" t="n">
        <f aca="false">$J$20*V$11*'IG-BL by Month'!V20</f>
        <v>91450</v>
      </c>
      <c r="W20" s="86" t="n">
        <f aca="false">$J$20*W$11*'IG-BL by Month'!W20</f>
        <v>88500</v>
      </c>
      <c r="X20" s="86" t="n">
        <f aca="false">$J$20*X$11*'IG-BL by Month'!X20</f>
        <v>91450</v>
      </c>
      <c r="Y20" s="86" t="n">
        <f aca="false">$J$20*Y$11*'IG-BL by Month'!Y20</f>
        <v>88500</v>
      </c>
      <c r="Z20" s="86" t="n">
        <f aca="false">$J$20*Z$11*'IG-BL by Month'!Z20</f>
        <v>91450</v>
      </c>
      <c r="AA20" s="86" t="n">
        <f aca="false">$J$20*AA$11*'IG-BL by Month'!AA20</f>
        <v>91450</v>
      </c>
      <c r="AB20" s="86" t="n">
        <f aca="false">$J$20*AB$11*'IG-BL by Month'!AB20</f>
        <v>82600</v>
      </c>
      <c r="AC20" s="86" t="n">
        <f aca="false">$J$20*AC$11*'IG-BL by Month'!AC20</f>
        <v>91450</v>
      </c>
      <c r="AD20" s="86" t="n">
        <f aca="false">$J$20*AD$11*'IG-BL by Month'!AD20</f>
        <v>88500</v>
      </c>
      <c r="AE20" s="86" t="n">
        <f aca="false">$J$20*AE$11*'IG-BL by Month'!AE20</f>
        <v>91450</v>
      </c>
      <c r="AF20" s="86" t="n">
        <f aca="false">$J$20*AF$11*'IG-BL by Month'!AF20</f>
        <v>88500</v>
      </c>
      <c r="AG20" s="86" t="n">
        <f aca="false">$J$20*AG$11*'IG-BL by Month'!AG20</f>
        <v>91450</v>
      </c>
      <c r="AH20" s="86" t="n">
        <f aca="false">$J$20*AH$11*'IG-BL by Month'!AH20</f>
        <v>91450</v>
      </c>
      <c r="AI20" s="86" t="n">
        <f aca="false">$J$20*AI$11*'IG-BL by Month'!AI20</f>
        <v>88500</v>
      </c>
      <c r="AJ20" s="86" t="n">
        <f aca="false">$J$20*AJ$11*'IG-BL by Month'!AJ20</f>
        <v>91450</v>
      </c>
      <c r="AK20" s="86" t="n">
        <f aca="false">$J$20*AK$11*'IG-BL by Month'!AK20</f>
        <v>88500</v>
      </c>
      <c r="AL20" s="86" t="n">
        <f aca="false">$J$20*AL$11*'IG-BL by Month'!AL20</f>
        <v>91450</v>
      </c>
      <c r="AM20" s="86" t="n">
        <f aca="false">$J$20*AM$11*'IG-BL by Month'!AM20</f>
        <v>91450</v>
      </c>
      <c r="AN20" s="86" t="n">
        <f aca="false">$J$20*AN$11*'IG-BL by Month'!AN20</f>
        <v>85550</v>
      </c>
      <c r="AO20" s="86" t="n">
        <f aca="false">$J$20*AO$11*'IG-BL by Month'!AO20</f>
        <v>91450</v>
      </c>
      <c r="AP20" s="86" t="n">
        <f aca="false">$J$20*AP$11*'IG-BL by Month'!AP20</f>
        <v>88500</v>
      </c>
      <c r="AQ20" s="86" t="n">
        <f aca="false">$J$20*AQ$11*'IG-BL by Month'!AQ20</f>
        <v>91450</v>
      </c>
      <c r="AR20" s="86" t="n">
        <f aca="false">$J$20*AR$11*'IG-BL by Month'!AR20</f>
        <v>88500</v>
      </c>
      <c r="AS20" s="86" t="n">
        <f aca="false">$J$20*AS$11*'IG-BL by Month'!AS20</f>
        <v>91450</v>
      </c>
      <c r="AT20" s="86" t="n">
        <f aca="false">$J$20*AT$11*'IG-BL by Month'!AT20</f>
        <v>91450</v>
      </c>
      <c r="AU20" s="86" t="n">
        <f aca="false">$J$20*AU$11*'IG-BL by Month'!AU20</f>
        <v>88500</v>
      </c>
      <c r="AV20" s="86" t="n">
        <f aca="false">$J$20*AV$11*'IG-BL by Month'!AV20</f>
        <v>91450</v>
      </c>
      <c r="AW20" s="86" t="n">
        <f aca="false">$J$20*AW$11*'IG-BL by Month'!AW20</f>
        <v>88500</v>
      </c>
      <c r="AX20" s="86" t="n">
        <f aca="false">$J$20*AX$11*'IG-BL by Month'!AX20</f>
        <v>91450</v>
      </c>
      <c r="AY20" s="86" t="n">
        <f aca="false">$J$20*AY$11*'IG-BL by Month'!AY20</f>
        <v>91450</v>
      </c>
      <c r="AZ20" s="86" t="n">
        <f aca="false">$J$20*AZ$11*'IG-BL by Month'!AZ20</f>
        <v>82600</v>
      </c>
      <c r="BA20" s="86" t="n">
        <f aca="false">$J$20*BA$11*'IG-BL by Month'!BA20</f>
        <v>91450</v>
      </c>
      <c r="BB20" s="86" t="n">
        <f aca="false">$J$20*BB$11*'IG-BL by Month'!BB20</f>
        <v>88500</v>
      </c>
      <c r="BC20" s="86" t="n">
        <f aca="false">$J$20*BC$11*'IG-BL by Month'!BC20</f>
        <v>91450</v>
      </c>
      <c r="BD20" s="86" t="n">
        <f aca="false">$J$20*BD$11*'IG-BL by Month'!BD20</f>
        <v>88500</v>
      </c>
      <c r="BE20" s="86" t="n">
        <f aca="false">$J$20*BE$11*'IG-BL by Month'!BE20</f>
        <v>91450</v>
      </c>
      <c r="BF20" s="86" t="n">
        <f aca="false">$J$20*BF$11*'IG-BL by Month'!BF20</f>
        <v>91450</v>
      </c>
      <c r="BG20" s="86" t="n">
        <f aca="false">$J$20*BG$11*'IG-BL by Month'!BG20</f>
        <v>88500</v>
      </c>
      <c r="BH20" s="86" t="n">
        <f aca="false">$J$20*BH$11*'IG-BL by Month'!BH20</f>
        <v>91450</v>
      </c>
      <c r="BI20" s="86" t="n">
        <f aca="false">$J$20*BI$11*'IG-BL by Month'!BI20</f>
        <v>88500</v>
      </c>
      <c r="BJ20" s="86" t="n">
        <f aca="false">$J$20*BJ$11*'IG-BL by Month'!BJ20</f>
        <v>91450</v>
      </c>
      <c r="BK20" s="86" t="n">
        <f aca="false">$J$20*BK$11*'IG-BL by Month'!BK20</f>
        <v>91450</v>
      </c>
      <c r="BL20" s="86" t="n">
        <f aca="false">$J$20*BL$11*'IG-BL by Month'!BL20</f>
        <v>82600</v>
      </c>
      <c r="BM20" s="86" t="n">
        <f aca="false">$J$20*BM$11*'IG-BL by Month'!BM20</f>
        <v>91450</v>
      </c>
      <c r="BN20" s="86" t="n">
        <f aca="false">$J$20*BN$11*'IG-BL by Month'!BN20</f>
        <v>88500</v>
      </c>
      <c r="BO20" s="86" t="n">
        <f aca="false">$J$20*BO$11*'IG-BL by Month'!BO20</f>
        <v>91450</v>
      </c>
      <c r="BP20" s="86" t="n">
        <f aca="false">$J$20*BP$11*'IG-BL by Month'!BP20</f>
        <v>88500</v>
      </c>
      <c r="BQ20" s="86" t="n">
        <f aca="false">$J$20*BQ$11*'IG-BL by Month'!BQ20</f>
        <v>91450</v>
      </c>
      <c r="BR20" s="86" t="n">
        <f aca="false">$J$20*BR$11*'IG-BL by Month'!BR20</f>
        <v>91450</v>
      </c>
      <c r="BS20" s="86" t="n">
        <f aca="false">$J$20*BS$11*'IG-BL by Month'!BS20</f>
        <v>88500</v>
      </c>
      <c r="BT20" s="86" t="n">
        <f aca="false">$J$20*BT$11*'IG-BL by Month'!BT20</f>
        <v>91450</v>
      </c>
      <c r="BU20" s="86" t="n">
        <f aca="false">$J$20*BU$11*'IG-BL by Month'!BU20</f>
        <v>88500</v>
      </c>
      <c r="BV20" s="86" t="n">
        <f aca="false">$J$20*BV$11*'IG-BL by Month'!BV20</f>
        <v>91450</v>
      </c>
      <c r="BW20" s="80"/>
      <c r="BX20" s="80"/>
      <c r="BY20" s="80"/>
      <c r="BZ20" s="80"/>
      <c r="CA20" s="80"/>
      <c r="CB20" s="80"/>
      <c r="CC20" s="80"/>
    </row>
    <row r="21" customFormat="false" ht="12.75" hidden="false" customHeight="false" outlineLevel="0" collapsed="false">
      <c r="A21" s="80" t="n">
        <v>27342</v>
      </c>
      <c r="B21" s="80" t="s">
        <v>63</v>
      </c>
      <c r="C21" s="86" t="n">
        <v>30000</v>
      </c>
      <c r="D21" s="139" t="n">
        <v>36892</v>
      </c>
      <c r="E21" s="139" t="n">
        <v>37621</v>
      </c>
      <c r="F21" s="80" t="s">
        <v>47</v>
      </c>
      <c r="G21" s="140" t="n">
        <v>37437</v>
      </c>
      <c r="H21" s="86" t="n">
        <v>30000</v>
      </c>
      <c r="I21" s="86" t="n">
        <v>30000</v>
      </c>
      <c r="J21" s="85" t="n">
        <v>0.06</v>
      </c>
      <c r="K21" s="141" t="n">
        <v>657000</v>
      </c>
      <c r="L21" s="86" t="n">
        <f aca="false">$J$21*L$11*'IG-BL by Month'!L21</f>
        <v>55800</v>
      </c>
      <c r="M21" s="86" t="n">
        <f aca="false">$J$21*M$11*'IG-BL by Month'!M21</f>
        <v>54000</v>
      </c>
      <c r="N21" s="86" t="n">
        <f aca="false">$J$21*N$11*'IG-BL by Month'!N21</f>
        <v>55800</v>
      </c>
      <c r="O21" s="86" t="n">
        <f aca="false">$J$21*O$11*'IG-BL by Month'!O21</f>
        <v>55800</v>
      </c>
      <c r="P21" s="86" t="n">
        <f aca="false">$J$21*P$11*'IG-BL by Month'!P21</f>
        <v>50400</v>
      </c>
      <c r="Q21" s="86" t="n">
        <f aca="false">$J$21*Q$11*'IG-BL by Month'!Q21</f>
        <v>55800</v>
      </c>
      <c r="R21" s="86" t="n">
        <f aca="false">$J$21*R$11*'IG-BL by Month'!R21</f>
        <v>54000</v>
      </c>
      <c r="S21" s="86" t="n">
        <f aca="false">$J$21*S$11*'IG-BL by Month'!S21</f>
        <v>55800</v>
      </c>
      <c r="T21" s="86" t="n">
        <f aca="false">$J$21*T$11*'IG-BL by Month'!T21</f>
        <v>54000</v>
      </c>
      <c r="U21" s="86" t="n">
        <f aca="false">$J$21*U$11*'IG-BL by Month'!U21</f>
        <v>55800</v>
      </c>
      <c r="V21" s="86" t="n">
        <f aca="false">$J$21*V$11*'IG-BL by Month'!V21</f>
        <v>55800</v>
      </c>
      <c r="W21" s="86" t="n">
        <f aca="false">$J$21*W$11*'IG-BL by Month'!W21</f>
        <v>54000</v>
      </c>
      <c r="X21" s="86" t="n">
        <f aca="false">$J$21*X$11*'IG-BL by Month'!X21</f>
        <v>55800</v>
      </c>
      <c r="Y21" s="86" t="n">
        <f aca="false">$J$21*Y$11*'IG-BL by Month'!Y21</f>
        <v>54000</v>
      </c>
      <c r="Z21" s="86" t="n">
        <f aca="false">$J$21*Z$11*'IG-BL by Month'!Z21</f>
        <v>55800</v>
      </c>
      <c r="AA21" s="86" t="n">
        <f aca="false">$J$21*AA$11*'IG-BL by Month'!AA21</f>
        <v>55800</v>
      </c>
      <c r="AB21" s="86" t="n">
        <f aca="false">$J$21*AB$11*'IG-BL by Month'!AB21</f>
        <v>50400</v>
      </c>
      <c r="AC21" s="86" t="n">
        <f aca="false">$J$21*AC$11*'IG-BL by Month'!AC21</f>
        <v>55800</v>
      </c>
      <c r="AD21" s="86" t="n">
        <f aca="false">$J$21*AD$11*'IG-BL by Month'!AD21</f>
        <v>54000</v>
      </c>
      <c r="AE21" s="86" t="n">
        <f aca="false">$J$21*AE$11*'IG-BL by Month'!AE21</f>
        <v>55800</v>
      </c>
      <c r="AF21" s="86" t="n">
        <f aca="false">$J$21*AF$11*'IG-BL by Month'!AF21</f>
        <v>54000</v>
      </c>
      <c r="AG21" s="86" t="n">
        <f aca="false">$J$21*AG$11*'IG-BL by Month'!AG21</f>
        <v>55800</v>
      </c>
      <c r="AH21" s="86" t="n">
        <f aca="false">$J$21*AH$11*'IG-BL by Month'!AH21</f>
        <v>55800</v>
      </c>
      <c r="AI21" s="86" t="n">
        <f aca="false">$J$21*AI$11*'IG-BL by Month'!AI21</f>
        <v>54000</v>
      </c>
      <c r="AJ21" s="86" t="n">
        <f aca="false">$J$21*AJ$11*'IG-BL by Month'!AJ21</f>
        <v>55800</v>
      </c>
      <c r="AK21" s="86" t="n">
        <f aca="false">$J$21*AK$11*'IG-BL by Month'!AK21</f>
        <v>54000</v>
      </c>
      <c r="AL21" s="86" t="n">
        <f aca="false">$J$21*AL$11*'IG-BL by Month'!AL21</f>
        <v>55800</v>
      </c>
      <c r="AM21" s="86" t="n">
        <f aca="false">$J$21*AM$11*'IG-BL by Month'!AM21</f>
        <v>55800</v>
      </c>
      <c r="AN21" s="86" t="n">
        <f aca="false">$J$21*AN$11*'IG-BL by Month'!AN21</f>
        <v>52200</v>
      </c>
      <c r="AO21" s="86" t="n">
        <f aca="false">$J$21*AO$11*'IG-BL by Month'!AO21</f>
        <v>55800</v>
      </c>
      <c r="AP21" s="86" t="n">
        <f aca="false">$J$21*AP$11*'IG-BL by Month'!AP21</f>
        <v>54000</v>
      </c>
      <c r="AQ21" s="86" t="n">
        <f aca="false">$J$21*AQ$11*'IG-BL by Month'!AQ21</f>
        <v>55800</v>
      </c>
      <c r="AR21" s="86" t="n">
        <f aca="false">$J$21*AR$11*'IG-BL by Month'!AR21</f>
        <v>54000</v>
      </c>
      <c r="AS21" s="86" t="n">
        <f aca="false">$J$21*AS$11*'IG-BL by Month'!AS21</f>
        <v>55800</v>
      </c>
      <c r="AT21" s="86" t="n">
        <f aca="false">$J$21*AT$11*'IG-BL by Month'!AT21</f>
        <v>55800</v>
      </c>
      <c r="AU21" s="86" t="n">
        <f aca="false">$J$21*AU$11*'IG-BL by Month'!AU21</f>
        <v>54000</v>
      </c>
      <c r="AV21" s="86" t="n">
        <f aca="false">$J$21*AV$11*'IG-BL by Month'!AV21</f>
        <v>55800</v>
      </c>
      <c r="AW21" s="86" t="n">
        <f aca="false">$J$21*AW$11*'IG-BL by Month'!AW21</f>
        <v>54000</v>
      </c>
      <c r="AX21" s="86" t="n">
        <f aca="false">$J$21*AX$11*'IG-BL by Month'!AX21</f>
        <v>55800</v>
      </c>
      <c r="AY21" s="86" t="n">
        <f aca="false">$J$21*AY$11*'IG-BL by Month'!AY21</f>
        <v>55800</v>
      </c>
      <c r="AZ21" s="86" t="n">
        <f aca="false">$J$21*AZ$11*'IG-BL by Month'!AZ21</f>
        <v>50400</v>
      </c>
      <c r="BA21" s="86" t="n">
        <f aca="false">$J$21*BA$11*'IG-BL by Month'!BA21</f>
        <v>55800</v>
      </c>
      <c r="BB21" s="86" t="n">
        <f aca="false">$J$21*BB$11*'IG-BL by Month'!BB21</f>
        <v>54000</v>
      </c>
      <c r="BC21" s="86" t="n">
        <f aca="false">$J$21*BC$11*'IG-BL by Month'!BC21</f>
        <v>55800</v>
      </c>
      <c r="BD21" s="86" t="n">
        <f aca="false">$J$21*BD$11*'IG-BL by Month'!BD21</f>
        <v>54000</v>
      </c>
      <c r="BE21" s="86" t="n">
        <f aca="false">$J$21*BE$11*'IG-BL by Month'!BE21</f>
        <v>55800</v>
      </c>
      <c r="BF21" s="86" t="n">
        <f aca="false">$J$21*BF$11*'IG-BL by Month'!BF21</f>
        <v>55800</v>
      </c>
      <c r="BG21" s="86" t="n">
        <f aca="false">$J$21*BG$11*'IG-BL by Month'!BG21</f>
        <v>54000</v>
      </c>
      <c r="BH21" s="86" t="n">
        <f aca="false">$J$21*BH$11*'IG-BL by Month'!BH21</f>
        <v>55800</v>
      </c>
      <c r="BI21" s="86" t="n">
        <f aca="false">$J$21*BI$11*'IG-BL by Month'!BI21</f>
        <v>54000</v>
      </c>
      <c r="BJ21" s="86" t="n">
        <f aca="false">$J$21*BJ$11*'IG-BL by Month'!BJ21</f>
        <v>55800</v>
      </c>
      <c r="BK21" s="86" t="n">
        <f aca="false">$J$21*BK$11*'IG-BL by Month'!BK21</f>
        <v>55800</v>
      </c>
      <c r="BL21" s="86" t="n">
        <f aca="false">$J$21*BL$11*'IG-BL by Month'!BL21</f>
        <v>50400</v>
      </c>
      <c r="BM21" s="86" t="n">
        <f aca="false">$J$21*BM$11*'IG-BL by Month'!BM21</f>
        <v>55800</v>
      </c>
      <c r="BN21" s="86" t="n">
        <f aca="false">$J$21*BN$11*'IG-BL by Month'!BN21</f>
        <v>54000</v>
      </c>
      <c r="BO21" s="86" t="n">
        <f aca="false">$J$21*BO$11*'IG-BL by Month'!BO21</f>
        <v>55800</v>
      </c>
      <c r="BP21" s="86" t="n">
        <f aca="false">$J$21*BP$11*'IG-BL by Month'!BP21</f>
        <v>54000</v>
      </c>
      <c r="BQ21" s="86" t="n">
        <f aca="false">$J$21*BQ$11*'IG-BL by Month'!BQ21</f>
        <v>55800</v>
      </c>
      <c r="BR21" s="86" t="n">
        <f aca="false">$J$21*BR$11*'IG-BL by Month'!BR21</f>
        <v>55800</v>
      </c>
      <c r="BS21" s="86" t="n">
        <f aca="false">$J$21*BS$11*'IG-BL by Month'!BS21</f>
        <v>54000</v>
      </c>
      <c r="BT21" s="86" t="n">
        <f aca="false">$J$21*BT$11*'IG-BL by Month'!BT21</f>
        <v>55800</v>
      </c>
      <c r="BU21" s="86" t="n">
        <f aca="false">$J$21*BU$11*'IG-BL by Month'!BU21</f>
        <v>54000</v>
      </c>
      <c r="BV21" s="86" t="n">
        <f aca="false">$J$21*BV$11*'IG-BL by Month'!BV21</f>
        <v>55800</v>
      </c>
      <c r="BW21" s="80"/>
      <c r="BX21" s="80"/>
      <c r="BY21" s="80"/>
      <c r="BZ21" s="80"/>
      <c r="CA21" s="80"/>
      <c r="CB21" s="80"/>
      <c r="CC21" s="80"/>
    </row>
    <row r="22" customFormat="false" ht="12.75" hidden="false" customHeight="false" outlineLevel="0" collapsed="false">
      <c r="A22" s="80" t="n">
        <v>27370</v>
      </c>
      <c r="B22" s="80" t="s">
        <v>22</v>
      </c>
      <c r="C22" s="86" t="n">
        <v>22000</v>
      </c>
      <c r="D22" s="139" t="n">
        <v>36892</v>
      </c>
      <c r="E22" s="139" t="n">
        <v>37621</v>
      </c>
      <c r="F22" s="80" t="s">
        <v>47</v>
      </c>
      <c r="G22" s="140" t="n">
        <v>37437</v>
      </c>
      <c r="H22" s="86" t="n">
        <v>22000</v>
      </c>
      <c r="I22" s="86" t="n">
        <v>22000</v>
      </c>
      <c r="J22" s="85" t="n">
        <v>0.07</v>
      </c>
      <c r="K22" s="141" t="n">
        <v>562100</v>
      </c>
      <c r="L22" s="86" t="n">
        <f aca="false">$J$22*L$11*'IG-BL by Month'!L22</f>
        <v>47740</v>
      </c>
      <c r="M22" s="86" t="n">
        <f aca="false">$J$22*M$11*'IG-BL by Month'!M22</f>
        <v>46200</v>
      </c>
      <c r="N22" s="86" t="n">
        <f aca="false">$J$22*N$11*'IG-BL by Month'!N22</f>
        <v>47740</v>
      </c>
      <c r="O22" s="86" t="n">
        <f aca="false">$J$22*O$11*'IG-BL by Month'!O22</f>
        <v>47740</v>
      </c>
      <c r="P22" s="86" t="n">
        <f aca="false">$J$22*P$11*'IG-BL by Month'!P22</f>
        <v>43120</v>
      </c>
      <c r="Q22" s="86" t="n">
        <f aca="false">$J$22*Q$11*'IG-BL by Month'!Q22</f>
        <v>47740</v>
      </c>
      <c r="R22" s="86" t="n">
        <f aca="false">$J$22*R$11*'IG-BL by Month'!R22</f>
        <v>46200</v>
      </c>
      <c r="S22" s="86" t="n">
        <f aca="false">$J$22*S$11*'IG-BL by Month'!S22</f>
        <v>47740</v>
      </c>
      <c r="T22" s="86" t="n">
        <f aca="false">$J$22*T$11*'IG-BL by Month'!T22</f>
        <v>46200</v>
      </c>
      <c r="U22" s="86" t="n">
        <f aca="false">$J$22*U$11*'IG-BL by Month'!U22</f>
        <v>47740</v>
      </c>
      <c r="V22" s="86" t="n">
        <f aca="false">$J$22*V$11*'IG-BL by Month'!V22</f>
        <v>47740</v>
      </c>
      <c r="W22" s="86" t="n">
        <f aca="false">$J$22*W$11*'IG-BL by Month'!W22</f>
        <v>46200</v>
      </c>
      <c r="X22" s="86" t="n">
        <f aca="false">$J$22*X$11*'IG-BL by Month'!X22</f>
        <v>47740</v>
      </c>
      <c r="Y22" s="86" t="n">
        <f aca="false">$J$22*Y$11*'IG-BL by Month'!Y22</f>
        <v>46200</v>
      </c>
      <c r="Z22" s="86" t="n">
        <f aca="false">$J$22*Z$11*'IG-BL by Month'!Z22</f>
        <v>47740</v>
      </c>
      <c r="AA22" s="86" t="n">
        <f aca="false">$J$22*AA$11*'IG-BL by Month'!AA22</f>
        <v>47740</v>
      </c>
      <c r="AB22" s="86" t="n">
        <f aca="false">$J$22*AB$11*'IG-BL by Month'!AB22</f>
        <v>43120</v>
      </c>
      <c r="AC22" s="86" t="n">
        <f aca="false">$J$22*AC$11*'IG-BL by Month'!AC22</f>
        <v>47740</v>
      </c>
      <c r="AD22" s="86" t="n">
        <f aca="false">$J$22*AD$11*'IG-BL by Month'!AD22</f>
        <v>46200</v>
      </c>
      <c r="AE22" s="86" t="n">
        <f aca="false">$J$22*AE$11*'IG-BL by Month'!AE22</f>
        <v>47740</v>
      </c>
      <c r="AF22" s="86" t="n">
        <f aca="false">$J$22*AF$11*'IG-BL by Month'!AF22</f>
        <v>46200</v>
      </c>
      <c r="AG22" s="86" t="n">
        <f aca="false">$J$22*AG$11*'IG-BL by Month'!AG22</f>
        <v>47740</v>
      </c>
      <c r="AH22" s="86" t="n">
        <f aca="false">$J$22*AH$11*'IG-BL by Month'!AH22</f>
        <v>47740</v>
      </c>
      <c r="AI22" s="86" t="n">
        <f aca="false">$J$22*AI$11*'IG-BL by Month'!AI22</f>
        <v>46200</v>
      </c>
      <c r="AJ22" s="86" t="n">
        <f aca="false">$J$22*AJ$11*'IG-BL by Month'!AJ22</f>
        <v>47740</v>
      </c>
      <c r="AK22" s="86" t="n">
        <f aca="false">$J$22*AK$11*'IG-BL by Month'!AK22</f>
        <v>46200</v>
      </c>
      <c r="AL22" s="86" t="n">
        <f aca="false">$J$22*AL$11*'IG-BL by Month'!AL22</f>
        <v>47740</v>
      </c>
      <c r="AM22" s="86" t="n">
        <f aca="false">$J$22*AM$11*'IG-BL by Month'!AM22</f>
        <v>47740</v>
      </c>
      <c r="AN22" s="86" t="n">
        <f aca="false">$J$22*AN$11*'IG-BL by Month'!AN22</f>
        <v>44660</v>
      </c>
      <c r="AO22" s="86" t="n">
        <f aca="false">$J$22*AO$11*'IG-BL by Month'!AO22</f>
        <v>47740</v>
      </c>
      <c r="AP22" s="86" t="n">
        <f aca="false">$J$22*AP$11*'IG-BL by Month'!AP22</f>
        <v>46200</v>
      </c>
      <c r="AQ22" s="86" t="n">
        <f aca="false">$J$22*AQ$11*'IG-BL by Month'!AQ22</f>
        <v>47740</v>
      </c>
      <c r="AR22" s="86" t="n">
        <f aca="false">$J$22*AR$11*'IG-BL by Month'!AR22</f>
        <v>46200</v>
      </c>
      <c r="AS22" s="86" t="n">
        <f aca="false">$J$22*AS$11*'IG-BL by Month'!AS22</f>
        <v>47740</v>
      </c>
      <c r="AT22" s="86" t="n">
        <f aca="false">$J$22*AT$11*'IG-BL by Month'!AT22</f>
        <v>47740</v>
      </c>
      <c r="AU22" s="86" t="n">
        <f aca="false">$J$22*AU$11*'IG-BL by Month'!AU22</f>
        <v>46200</v>
      </c>
      <c r="AV22" s="86" t="n">
        <f aca="false">$J$22*AV$11*'IG-BL by Month'!AV22</f>
        <v>47740</v>
      </c>
      <c r="AW22" s="86" t="n">
        <f aca="false">$J$22*AW$11*'IG-BL by Month'!AW22</f>
        <v>46200</v>
      </c>
      <c r="AX22" s="86" t="n">
        <f aca="false">$J$22*AX$11*'IG-BL by Month'!AX22</f>
        <v>47740</v>
      </c>
      <c r="AY22" s="86" t="n">
        <f aca="false">$J$22*AY$11*'IG-BL by Month'!AY22</f>
        <v>47740</v>
      </c>
      <c r="AZ22" s="86" t="n">
        <f aca="false">$J$22*AZ$11*'IG-BL by Month'!AZ22</f>
        <v>43120</v>
      </c>
      <c r="BA22" s="86" t="n">
        <f aca="false">$J$22*BA$11*'IG-BL by Month'!BA22</f>
        <v>47740</v>
      </c>
      <c r="BB22" s="86" t="n">
        <f aca="false">$J$22*BB$11*'IG-BL by Month'!BB22</f>
        <v>46200</v>
      </c>
      <c r="BC22" s="86" t="n">
        <f aca="false">$J$22*BC$11*'IG-BL by Month'!BC22</f>
        <v>47740</v>
      </c>
      <c r="BD22" s="86" t="n">
        <f aca="false">$J$22*BD$11*'IG-BL by Month'!BD22</f>
        <v>46200</v>
      </c>
      <c r="BE22" s="86" t="n">
        <f aca="false">$J$22*BE$11*'IG-BL by Month'!BE22</f>
        <v>47740</v>
      </c>
      <c r="BF22" s="86" t="n">
        <f aca="false">$J$22*BF$11*'IG-BL by Month'!BF22</f>
        <v>47740</v>
      </c>
      <c r="BG22" s="86" t="n">
        <f aca="false">$J$22*BG$11*'IG-BL by Month'!BG22</f>
        <v>46200</v>
      </c>
      <c r="BH22" s="86" t="n">
        <f aca="false">$J$22*BH$11*'IG-BL by Month'!BH22</f>
        <v>47740</v>
      </c>
      <c r="BI22" s="86" t="n">
        <f aca="false">$J$22*BI$11*'IG-BL by Month'!BI22</f>
        <v>46200</v>
      </c>
      <c r="BJ22" s="86" t="n">
        <f aca="false">$J$22*BJ$11*'IG-BL by Month'!BJ22</f>
        <v>47740</v>
      </c>
      <c r="BK22" s="86" t="n">
        <f aca="false">$J$22*BK$11*'IG-BL by Month'!BK22</f>
        <v>47740</v>
      </c>
      <c r="BL22" s="86" t="n">
        <f aca="false">$J$22*BL$11*'IG-BL by Month'!BL22</f>
        <v>43120</v>
      </c>
      <c r="BM22" s="86" t="n">
        <f aca="false">$J$22*BM$11*'IG-BL by Month'!BM22</f>
        <v>47740</v>
      </c>
      <c r="BN22" s="86" t="n">
        <f aca="false">$J$22*BN$11*'IG-BL by Month'!BN22</f>
        <v>46200</v>
      </c>
      <c r="BO22" s="86" t="n">
        <f aca="false">$J$22*BO$11*'IG-BL by Month'!BO22</f>
        <v>47740</v>
      </c>
      <c r="BP22" s="86" t="n">
        <f aca="false">$J$22*BP$11*'IG-BL by Month'!BP22</f>
        <v>46200</v>
      </c>
      <c r="BQ22" s="86" t="n">
        <f aca="false">$J$22*BQ$11*'IG-BL by Month'!BQ22</f>
        <v>47740</v>
      </c>
      <c r="BR22" s="86" t="n">
        <f aca="false">$J$22*BR$11*'IG-BL by Month'!BR22</f>
        <v>47740</v>
      </c>
      <c r="BS22" s="86" t="n">
        <f aca="false">$J$22*BS$11*'IG-BL by Month'!BS22</f>
        <v>46200</v>
      </c>
      <c r="BT22" s="86" t="n">
        <f aca="false">$J$22*BT$11*'IG-BL by Month'!BT22</f>
        <v>47740</v>
      </c>
      <c r="BU22" s="86" t="n">
        <f aca="false">$J$22*BU$11*'IG-BL by Month'!BU22</f>
        <v>46200</v>
      </c>
      <c r="BV22" s="86" t="n">
        <f aca="false">$J$22*BV$11*'IG-BL by Month'!BV22</f>
        <v>47740</v>
      </c>
      <c r="BW22" s="80"/>
      <c r="BX22" s="80"/>
      <c r="BY22" s="80"/>
      <c r="BZ22" s="80"/>
      <c r="CA22" s="80"/>
      <c r="CB22" s="80"/>
      <c r="CC22" s="80"/>
    </row>
    <row r="23" customFormat="false" ht="12.75" hidden="false" customHeight="false" outlineLevel="0" collapsed="false">
      <c r="A23" s="80" t="n">
        <v>24568</v>
      </c>
      <c r="B23" s="80" t="s">
        <v>101</v>
      </c>
      <c r="C23" s="86" t="n">
        <v>32000</v>
      </c>
      <c r="D23" s="139" t="n">
        <v>35400</v>
      </c>
      <c r="E23" s="139" t="n">
        <v>37256</v>
      </c>
      <c r="F23" s="80" t="s">
        <v>47</v>
      </c>
      <c r="G23" s="121" t="s">
        <v>52</v>
      </c>
      <c r="H23" s="86" t="n">
        <v>32000</v>
      </c>
      <c r="I23" s="86" t="n">
        <v>32000</v>
      </c>
      <c r="J23" s="96" t="n">
        <v>0</v>
      </c>
      <c r="K23" s="141" t="n">
        <v>0</v>
      </c>
      <c r="L23" s="86" t="n">
        <f aca="false">$J$23*L$11*'IG-BL by Month'!L23</f>
        <v>0</v>
      </c>
      <c r="M23" s="86" t="n">
        <f aca="false">$J$23*M$11*'IG-BL by Month'!M23</f>
        <v>0</v>
      </c>
      <c r="N23" s="86" t="n">
        <f aca="false">$J$23*N$11*'IG-BL by Month'!N23</f>
        <v>0</v>
      </c>
      <c r="O23" s="86" t="n">
        <f aca="false">$J$23*O$11*'IG-BL by Month'!O23</f>
        <v>0</v>
      </c>
      <c r="P23" s="86" t="n">
        <f aca="false">$J$23*P$11*'IG-BL by Month'!P23</f>
        <v>0</v>
      </c>
      <c r="Q23" s="86" t="n">
        <f aca="false">$J$23*Q$11*'IG-BL by Month'!Q23</f>
        <v>0</v>
      </c>
      <c r="R23" s="86" t="n">
        <f aca="false">$J$23*R$11*'IG-BL by Month'!R23</f>
        <v>0</v>
      </c>
      <c r="S23" s="86" t="n">
        <f aca="false">$J$23*S$11*'IG-BL by Month'!S23</f>
        <v>0</v>
      </c>
      <c r="T23" s="86" t="n">
        <f aca="false">$J$23*T$11*'IG-BL by Month'!T23</f>
        <v>0</v>
      </c>
      <c r="U23" s="86" t="n">
        <f aca="false">$J$23*U$11*'IG-BL by Month'!U23</f>
        <v>0</v>
      </c>
      <c r="V23" s="86" t="n">
        <f aca="false">$J$23*V$11*'IG-BL by Month'!V23</f>
        <v>0</v>
      </c>
      <c r="W23" s="86" t="n">
        <f aca="false">$J$23*W$11*'IG-BL by Month'!W23</f>
        <v>0</v>
      </c>
      <c r="X23" s="86" t="n">
        <f aca="false">$J$23*X$11*'IG-BL by Month'!X23</f>
        <v>0</v>
      </c>
      <c r="Y23" s="86" t="n">
        <f aca="false">$J$23*Y$11*'IG-BL by Month'!Y23</f>
        <v>0</v>
      </c>
      <c r="Z23" s="86" t="n">
        <f aca="false">$J$23*Z$11*'IG-BL by Month'!Z23</f>
        <v>0</v>
      </c>
      <c r="AA23" s="86" t="n">
        <f aca="false">$J$23*AA$11*'IG-BL by Month'!AA23</f>
        <v>0</v>
      </c>
      <c r="AB23" s="86" t="n">
        <f aca="false">$J$23*AB$11*'IG-BL by Month'!AB23</f>
        <v>0</v>
      </c>
      <c r="AC23" s="86" t="n">
        <f aca="false">$J$23*AC$11*'IG-BL by Month'!AC23</f>
        <v>0</v>
      </c>
      <c r="AD23" s="86" t="n">
        <f aca="false">$J$23*AD$11*'IG-BL by Month'!AD23</f>
        <v>0</v>
      </c>
      <c r="AE23" s="86" t="n">
        <f aca="false">$J$23*AE$11*'IG-BL by Month'!AE23</f>
        <v>0</v>
      </c>
      <c r="AF23" s="86" t="n">
        <f aca="false">$J$23*AF$11*'IG-BL by Month'!AF23</f>
        <v>0</v>
      </c>
      <c r="AG23" s="86" t="n">
        <f aca="false">$J$23*AG$11*'IG-BL by Month'!AG23</f>
        <v>0</v>
      </c>
      <c r="AH23" s="86" t="n">
        <f aca="false">$J$23*AH$11*'IG-BL by Month'!AH23</f>
        <v>0</v>
      </c>
      <c r="AI23" s="86" t="n">
        <f aca="false">$J$23*AI$11*'IG-BL by Month'!AI23</f>
        <v>0</v>
      </c>
      <c r="AJ23" s="86" t="n">
        <f aca="false">$J$23*AJ$11*'IG-BL by Month'!AJ23</f>
        <v>0</v>
      </c>
      <c r="AK23" s="86" t="n">
        <f aca="false">$J$23*AK$11*'IG-BL by Month'!AK23</f>
        <v>0</v>
      </c>
      <c r="AL23" s="86" t="n">
        <f aca="false">$J$23*AL$11*'IG-BL by Month'!AL23</f>
        <v>0</v>
      </c>
      <c r="AM23" s="86" t="n">
        <f aca="false">$J$23*AM$11*'IG-BL by Month'!AM23</f>
        <v>0</v>
      </c>
      <c r="AN23" s="86" t="n">
        <f aca="false">$J$23*AN$11*'IG-BL by Month'!AN23</f>
        <v>0</v>
      </c>
      <c r="AO23" s="86" t="n">
        <f aca="false">$J$23*AO$11*'IG-BL by Month'!AO23</f>
        <v>0</v>
      </c>
      <c r="AP23" s="86" t="n">
        <f aca="false">$J$23*AP$11*'IG-BL by Month'!AP23</f>
        <v>0</v>
      </c>
      <c r="AQ23" s="86" t="n">
        <f aca="false">$J$23*AQ$11*'IG-BL by Month'!AQ23</f>
        <v>0</v>
      </c>
      <c r="AR23" s="86" t="n">
        <f aca="false">$J$23*AR$11*'IG-BL by Month'!AR23</f>
        <v>0</v>
      </c>
      <c r="AS23" s="86" t="n">
        <f aca="false">$J$23*AS$11*'IG-BL by Month'!AS23</f>
        <v>0</v>
      </c>
      <c r="AT23" s="86" t="n">
        <f aca="false">$J$23*AT$11*'IG-BL by Month'!AT23</f>
        <v>0</v>
      </c>
      <c r="AU23" s="86" t="n">
        <f aca="false">$J$23*AU$11*'IG-BL by Month'!AU23</f>
        <v>0</v>
      </c>
      <c r="AV23" s="86" t="n">
        <f aca="false">$J$23*AV$11*'IG-BL by Month'!AV23</f>
        <v>0</v>
      </c>
      <c r="AW23" s="86" t="n">
        <f aca="false">$J$23*AW$11*'IG-BL by Month'!AW23</f>
        <v>0</v>
      </c>
      <c r="AX23" s="86" t="n">
        <f aca="false">$J$23*AX$11*'IG-BL by Month'!AX23</f>
        <v>0</v>
      </c>
      <c r="AY23" s="86" t="n">
        <f aca="false">$J$23*AY$11*'IG-BL by Month'!AY23</f>
        <v>0</v>
      </c>
      <c r="AZ23" s="86" t="n">
        <f aca="false">$J$23*AZ$11*'IG-BL by Month'!AZ23</f>
        <v>0</v>
      </c>
      <c r="BA23" s="86" t="n">
        <f aca="false">$J$23*BA$11*'IG-BL by Month'!BA23</f>
        <v>0</v>
      </c>
      <c r="BB23" s="86" t="n">
        <f aca="false">$J$23*BB$11*'IG-BL by Month'!BB23</f>
        <v>0</v>
      </c>
      <c r="BC23" s="86" t="n">
        <f aca="false">$J$23*BC$11*'IG-BL by Month'!BC23</f>
        <v>0</v>
      </c>
      <c r="BD23" s="86" t="n">
        <f aca="false">$J$23*BD$11*'IG-BL by Month'!BD23</f>
        <v>0</v>
      </c>
      <c r="BE23" s="86" t="n">
        <f aca="false">$J$23*BE$11*'IG-BL by Month'!BE23</f>
        <v>0</v>
      </c>
      <c r="BF23" s="86" t="n">
        <f aca="false">$J$23*BF$11*'IG-BL by Month'!BF23</f>
        <v>0</v>
      </c>
      <c r="BG23" s="86" t="n">
        <f aca="false">$J$23*BG$11*'IG-BL by Month'!BG23</f>
        <v>0</v>
      </c>
      <c r="BH23" s="86" t="n">
        <f aca="false">$J$23*BH$11*'IG-BL by Month'!BH23</f>
        <v>0</v>
      </c>
      <c r="BI23" s="86" t="n">
        <f aca="false">$J$23*BI$11*'IG-BL by Month'!BI23</f>
        <v>0</v>
      </c>
      <c r="BJ23" s="86" t="n">
        <f aca="false">$J$23*BJ$11*'IG-BL by Month'!BJ23</f>
        <v>0</v>
      </c>
      <c r="BK23" s="86" t="n">
        <f aca="false">$J$23*BK$11*'IG-BL by Month'!BK23</f>
        <v>0</v>
      </c>
      <c r="BL23" s="86" t="n">
        <f aca="false">$J$23*BL$11*'IG-BL by Month'!BL23</f>
        <v>0</v>
      </c>
      <c r="BM23" s="86" t="n">
        <f aca="false">$J$23*BM$11*'IG-BL by Month'!BM23</f>
        <v>0</v>
      </c>
      <c r="BN23" s="86" t="n">
        <f aca="false">$J$23*BN$11*'IG-BL by Month'!BN23</f>
        <v>0</v>
      </c>
      <c r="BO23" s="86" t="n">
        <f aca="false">$J$23*BO$11*'IG-BL by Month'!BO23</f>
        <v>0</v>
      </c>
      <c r="BP23" s="86" t="n">
        <f aca="false">$J$23*BP$11*'IG-BL by Month'!BP23</f>
        <v>0</v>
      </c>
      <c r="BQ23" s="86" t="n">
        <f aca="false">$J$23*BQ$11*'IG-BL by Month'!BQ23</f>
        <v>0</v>
      </c>
      <c r="BR23" s="86" t="n">
        <f aca="false">$J$23*BR$11*'IG-BL by Month'!BR23</f>
        <v>0</v>
      </c>
      <c r="BS23" s="86" t="n">
        <f aca="false">$J$23*BS$11*'IG-BL by Month'!BS23</f>
        <v>0</v>
      </c>
      <c r="BT23" s="86" t="n">
        <f aca="false">$J$23*BT$11*'IG-BL by Month'!BT23</f>
        <v>0</v>
      </c>
      <c r="BU23" s="86" t="n">
        <f aca="false">$J$23*BU$11*'IG-BL by Month'!BU23</f>
        <v>0</v>
      </c>
      <c r="BV23" s="86" t="n">
        <f aca="false">$J$23*BV$11*'IG-BL by Month'!BV23</f>
        <v>0</v>
      </c>
      <c r="BW23" s="80"/>
      <c r="BX23" s="80"/>
      <c r="BY23" s="80"/>
      <c r="BZ23" s="80"/>
      <c r="CA23" s="80"/>
      <c r="CB23" s="80"/>
      <c r="CC23" s="80"/>
    </row>
    <row r="24" customFormat="false" ht="12.75" hidden="false" customHeight="false" outlineLevel="0" collapsed="false">
      <c r="A24" s="80" t="n">
        <v>24654</v>
      </c>
      <c r="B24" s="80" t="s">
        <v>85</v>
      </c>
      <c r="C24" s="86" t="n">
        <v>8000</v>
      </c>
      <c r="D24" s="139" t="n">
        <v>35400</v>
      </c>
      <c r="E24" s="139" t="n">
        <v>37256</v>
      </c>
      <c r="F24" s="80" t="s">
        <v>47</v>
      </c>
      <c r="G24" s="121" t="s">
        <v>52</v>
      </c>
      <c r="H24" s="86" t="n">
        <v>8000</v>
      </c>
      <c r="I24" s="86" t="n">
        <v>8000</v>
      </c>
      <c r="J24" s="96" t="n">
        <v>0</v>
      </c>
      <c r="K24" s="141" t="n">
        <v>0</v>
      </c>
      <c r="L24" s="86" t="n">
        <f aca="false">$J$24*L$11*'IG-BL by Month'!L24</f>
        <v>0</v>
      </c>
      <c r="M24" s="86" t="n">
        <f aca="false">$J$24*M$11*'IG-BL by Month'!M24</f>
        <v>0</v>
      </c>
      <c r="N24" s="86" t="n">
        <f aca="false">$J$24*N$11*'IG-BL by Month'!N24</f>
        <v>0</v>
      </c>
      <c r="O24" s="86" t="n">
        <f aca="false">$J$24*O$11*'IG-BL by Month'!O24</f>
        <v>0</v>
      </c>
      <c r="P24" s="86" t="n">
        <f aca="false">$J$24*P$11*'IG-BL by Month'!P24</f>
        <v>0</v>
      </c>
      <c r="Q24" s="86" t="n">
        <f aca="false">$J$24*Q$11*'IG-BL by Month'!Q24</f>
        <v>0</v>
      </c>
      <c r="R24" s="86" t="n">
        <f aca="false">$J$24*R$11*'IG-BL by Month'!R24</f>
        <v>0</v>
      </c>
      <c r="S24" s="86" t="n">
        <f aca="false">$J$24*S$11*'IG-BL by Month'!S24</f>
        <v>0</v>
      </c>
      <c r="T24" s="86" t="n">
        <f aca="false">$J$24*T$11*'IG-BL by Month'!T24</f>
        <v>0</v>
      </c>
      <c r="U24" s="86" t="n">
        <f aca="false">$J$24*U$11*'IG-BL by Month'!U24</f>
        <v>0</v>
      </c>
      <c r="V24" s="86" t="n">
        <f aca="false">$J$24*V$11*'IG-BL by Month'!V24</f>
        <v>0</v>
      </c>
      <c r="W24" s="86" t="n">
        <f aca="false">$J$24*W$11*'IG-BL by Month'!W24</f>
        <v>0</v>
      </c>
      <c r="X24" s="86" t="n">
        <f aca="false">$J$24*X$11*'IG-BL by Month'!X24</f>
        <v>0</v>
      </c>
      <c r="Y24" s="86" t="n">
        <f aca="false">$J$24*Y$11*'IG-BL by Month'!Y24</f>
        <v>0</v>
      </c>
      <c r="Z24" s="86" t="n">
        <f aca="false">$J$24*Z$11*'IG-BL by Month'!Z24</f>
        <v>0</v>
      </c>
      <c r="AA24" s="86" t="n">
        <f aca="false">$J$24*AA$11*'IG-BL by Month'!AA24</f>
        <v>0</v>
      </c>
      <c r="AB24" s="86" t="n">
        <f aca="false">$J$24*AB$11*'IG-BL by Month'!AB24</f>
        <v>0</v>
      </c>
      <c r="AC24" s="86" t="n">
        <f aca="false">$J$24*AC$11*'IG-BL by Month'!AC24</f>
        <v>0</v>
      </c>
      <c r="AD24" s="86" t="n">
        <f aca="false">$J$24*AD$11*'IG-BL by Month'!AD24</f>
        <v>0</v>
      </c>
      <c r="AE24" s="86" t="n">
        <f aca="false">$J$24*AE$11*'IG-BL by Month'!AE24</f>
        <v>0</v>
      </c>
      <c r="AF24" s="86" t="n">
        <f aca="false">$J$24*AF$11*'IG-BL by Month'!AF24</f>
        <v>0</v>
      </c>
      <c r="AG24" s="86" t="n">
        <f aca="false">$J$24*AG$11*'IG-BL by Month'!AG24</f>
        <v>0</v>
      </c>
      <c r="AH24" s="86" t="n">
        <f aca="false">$J$24*AH$11*'IG-BL by Month'!AH24</f>
        <v>0</v>
      </c>
      <c r="AI24" s="86" t="n">
        <f aca="false">$J$24*AI$11*'IG-BL by Month'!AI24</f>
        <v>0</v>
      </c>
      <c r="AJ24" s="86" t="n">
        <f aca="false">$J$24*AJ$11*'IG-BL by Month'!AJ24</f>
        <v>0</v>
      </c>
      <c r="AK24" s="86" t="n">
        <f aca="false">$J$24*AK$11*'IG-BL by Month'!AK24</f>
        <v>0</v>
      </c>
      <c r="AL24" s="86" t="n">
        <f aca="false">$J$24*AL$11*'IG-BL by Month'!AL24</f>
        <v>0</v>
      </c>
      <c r="AM24" s="86" t="n">
        <f aca="false">$J$24*AM$11*'IG-BL by Month'!AM24</f>
        <v>0</v>
      </c>
      <c r="AN24" s="86" t="n">
        <f aca="false">$J$24*AN$11*'IG-BL by Month'!AN24</f>
        <v>0</v>
      </c>
      <c r="AO24" s="86" t="n">
        <f aca="false">$J$24*AO$11*'IG-BL by Month'!AO24</f>
        <v>0</v>
      </c>
      <c r="AP24" s="86" t="n">
        <f aca="false">$J$24*AP$11*'IG-BL by Month'!AP24</f>
        <v>0</v>
      </c>
      <c r="AQ24" s="86" t="n">
        <f aca="false">$J$24*AQ$11*'IG-BL by Month'!AQ24</f>
        <v>0</v>
      </c>
      <c r="AR24" s="86" t="n">
        <f aca="false">$J$24*AR$11*'IG-BL by Month'!AR24</f>
        <v>0</v>
      </c>
      <c r="AS24" s="86" t="n">
        <f aca="false">$J$24*AS$11*'IG-BL by Month'!AS24</f>
        <v>0</v>
      </c>
      <c r="AT24" s="86" t="n">
        <f aca="false">$J$24*AT$11*'IG-BL by Month'!AT24</f>
        <v>0</v>
      </c>
      <c r="AU24" s="86" t="n">
        <f aca="false">$J$24*AU$11*'IG-BL by Month'!AU24</f>
        <v>0</v>
      </c>
      <c r="AV24" s="86" t="n">
        <f aca="false">$J$24*AV$11*'IG-BL by Month'!AV24</f>
        <v>0</v>
      </c>
      <c r="AW24" s="86" t="n">
        <f aca="false">$J$24*AW$11*'IG-BL by Month'!AW24</f>
        <v>0</v>
      </c>
      <c r="AX24" s="86" t="n">
        <f aca="false">$J$24*AX$11*'IG-BL by Month'!AX24</f>
        <v>0</v>
      </c>
      <c r="AY24" s="86" t="n">
        <f aca="false">$J$24*AY$11*'IG-BL by Month'!AY24</f>
        <v>0</v>
      </c>
      <c r="AZ24" s="86" t="n">
        <f aca="false">$J$24*AZ$11*'IG-BL by Month'!AZ24</f>
        <v>0</v>
      </c>
      <c r="BA24" s="86" t="n">
        <f aca="false">$J$24*BA$11*'IG-BL by Month'!BA24</f>
        <v>0</v>
      </c>
      <c r="BB24" s="86" t="n">
        <f aca="false">$J$24*BB$11*'IG-BL by Month'!BB24</f>
        <v>0</v>
      </c>
      <c r="BC24" s="86" t="n">
        <f aca="false">$J$24*BC$11*'IG-BL by Month'!BC24</f>
        <v>0</v>
      </c>
      <c r="BD24" s="86" t="n">
        <f aca="false">$J$24*BD$11*'IG-BL by Month'!BD24</f>
        <v>0</v>
      </c>
      <c r="BE24" s="86" t="n">
        <f aca="false">$J$24*BE$11*'IG-BL by Month'!BE24</f>
        <v>0</v>
      </c>
      <c r="BF24" s="86" t="n">
        <f aca="false">$J$24*BF$11*'IG-BL by Month'!BF24</f>
        <v>0</v>
      </c>
      <c r="BG24" s="86" t="n">
        <f aca="false">$J$24*BG$11*'IG-BL by Month'!BG24</f>
        <v>0</v>
      </c>
      <c r="BH24" s="86" t="n">
        <f aca="false">$J$24*BH$11*'IG-BL by Month'!BH24</f>
        <v>0</v>
      </c>
      <c r="BI24" s="86" t="n">
        <f aca="false">$J$24*BI$11*'IG-BL by Month'!BI24</f>
        <v>0</v>
      </c>
      <c r="BJ24" s="86" t="n">
        <f aca="false">$J$24*BJ$11*'IG-BL by Month'!BJ24</f>
        <v>0</v>
      </c>
      <c r="BK24" s="86" t="n">
        <f aca="false">$J$24*BK$11*'IG-BL by Month'!BK24</f>
        <v>0</v>
      </c>
      <c r="BL24" s="86" t="n">
        <f aca="false">$J$24*BL$11*'IG-BL by Month'!BL24</f>
        <v>0</v>
      </c>
      <c r="BM24" s="86" t="n">
        <f aca="false">$J$24*BM$11*'IG-BL by Month'!BM24</f>
        <v>0</v>
      </c>
      <c r="BN24" s="86" t="n">
        <f aca="false">$J$24*BN$11*'IG-BL by Month'!BN24</f>
        <v>0</v>
      </c>
      <c r="BO24" s="86" t="n">
        <f aca="false">$J$24*BO$11*'IG-BL by Month'!BO24</f>
        <v>0</v>
      </c>
      <c r="BP24" s="86" t="n">
        <f aca="false">$J$24*BP$11*'IG-BL by Month'!BP24</f>
        <v>0</v>
      </c>
      <c r="BQ24" s="86" t="n">
        <f aca="false">$J$24*BQ$11*'IG-BL by Month'!BQ24</f>
        <v>0</v>
      </c>
      <c r="BR24" s="86" t="n">
        <f aca="false">$J$24*BR$11*'IG-BL by Month'!BR24</f>
        <v>0</v>
      </c>
      <c r="BS24" s="86" t="n">
        <f aca="false">$J$24*BS$11*'IG-BL by Month'!BS24</f>
        <v>0</v>
      </c>
      <c r="BT24" s="86" t="n">
        <f aca="false">$J$24*BT$11*'IG-BL by Month'!BT24</f>
        <v>0</v>
      </c>
      <c r="BU24" s="86" t="n">
        <f aca="false">$J$24*BU$11*'IG-BL by Month'!BU24</f>
        <v>0</v>
      </c>
      <c r="BV24" s="86" t="n">
        <f aca="false">$J$24*BV$11*'IG-BL by Month'!BV24</f>
        <v>0</v>
      </c>
      <c r="BW24" s="80"/>
      <c r="BX24" s="80"/>
      <c r="BY24" s="80"/>
      <c r="BZ24" s="80"/>
      <c r="CA24" s="80"/>
      <c r="CB24" s="80"/>
      <c r="CC24" s="80"/>
    </row>
    <row r="25" customFormat="false" ht="12.75" hidden="false" customHeight="false" outlineLevel="0" collapsed="false">
      <c r="A25" s="93" t="n">
        <v>27460</v>
      </c>
      <c r="B25" s="93" t="s">
        <v>22</v>
      </c>
      <c r="C25" s="86" t="n">
        <v>55000</v>
      </c>
      <c r="D25" s="139" t="n">
        <v>37257</v>
      </c>
      <c r="E25" s="139" t="n">
        <v>37986</v>
      </c>
      <c r="F25" s="93" t="s">
        <v>47</v>
      </c>
      <c r="G25" s="140" t="n">
        <v>37802</v>
      </c>
      <c r="H25" s="86"/>
      <c r="I25" s="86"/>
      <c r="J25" s="85" t="n">
        <v>0.1063</v>
      </c>
      <c r="K25" s="141" t="n">
        <v>2133973</v>
      </c>
      <c r="L25" s="86" t="n">
        <f aca="false">$J$25*L$11*'IG-BL by Month'!L25</f>
        <v>0</v>
      </c>
      <c r="M25" s="86" t="n">
        <f aca="false">$J$25*M$11*'IG-BL by Month'!M25</f>
        <v>0</v>
      </c>
      <c r="N25" s="86" t="n">
        <f aca="false">$J$25*N$11*'IG-BL by Month'!N25</f>
        <v>0</v>
      </c>
      <c r="O25" s="86" t="n">
        <f aca="false">$J$25*O$11*'IG-BL by Month'!O25</f>
        <v>181241.5</v>
      </c>
      <c r="P25" s="86" t="n">
        <f aca="false">$J$25*P$11*'IG-BL by Month'!P25</f>
        <v>163702</v>
      </c>
      <c r="Q25" s="86" t="n">
        <f aca="false">$J$25*Q$11*'IG-BL by Month'!Q25</f>
        <v>181241.5</v>
      </c>
      <c r="R25" s="86" t="n">
        <f aca="false">$J$25*R$11*'IG-BL by Month'!R25</f>
        <v>175395</v>
      </c>
      <c r="S25" s="86" t="n">
        <f aca="false">$J$25*S$11*'IG-BL by Month'!S25</f>
        <v>181241.5</v>
      </c>
      <c r="T25" s="86" t="n">
        <f aca="false">$J$25*T$11*'IG-BL by Month'!T25</f>
        <v>175395</v>
      </c>
      <c r="U25" s="86" t="n">
        <f aca="false">$J$25*U$11*'IG-BL by Month'!U25</f>
        <v>181241.5</v>
      </c>
      <c r="V25" s="86" t="n">
        <f aca="false">$J$25*V$11*'IG-BL by Month'!V25</f>
        <v>181241.5</v>
      </c>
      <c r="W25" s="86" t="n">
        <f aca="false">$J$25*W$11*'IG-BL by Month'!W25</f>
        <v>175395</v>
      </c>
      <c r="X25" s="86" t="n">
        <f aca="false">$J$25*X$11*'IG-BL by Month'!X25</f>
        <v>181241.5</v>
      </c>
      <c r="Y25" s="86" t="n">
        <f aca="false">$J$25*Y$11*'IG-BL by Month'!Y25</f>
        <v>175395</v>
      </c>
      <c r="Z25" s="86" t="n">
        <f aca="false">$J$25*Z$11*'IG-BL by Month'!Z25</f>
        <v>181241.5</v>
      </c>
      <c r="AA25" s="86" t="n">
        <f aca="false">$J$25*AA$11*'IG-BL by Month'!AA25</f>
        <v>65906</v>
      </c>
      <c r="AB25" s="86" t="n">
        <f aca="false">$J$25*AB$11*'IG-BL by Month'!AB25</f>
        <v>59528</v>
      </c>
      <c r="AC25" s="86" t="n">
        <f aca="false">$J$25*AC$11*'IG-BL by Month'!AC25</f>
        <v>65906</v>
      </c>
      <c r="AD25" s="86" t="n">
        <f aca="false">$J$25*AD$11*'IG-BL by Month'!AD25</f>
        <v>63780</v>
      </c>
      <c r="AE25" s="86" t="n">
        <f aca="false">$J$25*AE$11*'IG-BL by Month'!AE25</f>
        <v>65906</v>
      </c>
      <c r="AF25" s="86" t="n">
        <f aca="false">$J$25*AF$11*'IG-BL by Month'!AF25</f>
        <v>63780</v>
      </c>
      <c r="AG25" s="86" t="n">
        <f aca="false">$J$25*AG$11*'IG-BL by Month'!AG25</f>
        <v>65906</v>
      </c>
      <c r="AH25" s="86" t="n">
        <f aca="false">$J$25*AH$11*'IG-BL by Month'!AH25</f>
        <v>65906</v>
      </c>
      <c r="AI25" s="86" t="n">
        <f aca="false">$J$25*AI$11*'IG-BL by Month'!AI25</f>
        <v>63780</v>
      </c>
      <c r="AJ25" s="86" t="n">
        <f aca="false">$J$25*AJ$11*'IG-BL by Month'!AJ25</f>
        <v>65906</v>
      </c>
      <c r="AK25" s="86" t="n">
        <f aca="false">$J$25*AK$11*'IG-BL by Month'!AK25</f>
        <v>63780</v>
      </c>
      <c r="AL25" s="86" t="n">
        <f aca="false">$J$25*AL$11*'IG-BL by Month'!AL25</f>
        <v>65906</v>
      </c>
      <c r="AM25" s="86" t="n">
        <f aca="false">$J$25*AM$11*'IG-BL by Month'!AM25</f>
        <v>65906</v>
      </c>
      <c r="AN25" s="86" t="n">
        <f aca="false">$J$25*AN$11*'IG-BL by Month'!AN25</f>
        <v>61654</v>
      </c>
      <c r="AO25" s="86" t="n">
        <f aca="false">$J$25*AO$11*'IG-BL by Month'!AO25</f>
        <v>65906</v>
      </c>
      <c r="AP25" s="86" t="n">
        <f aca="false">$J$25*AP$11*'IG-BL by Month'!AP25</f>
        <v>63780</v>
      </c>
      <c r="AQ25" s="86" t="n">
        <f aca="false">$J$25*AQ$11*'IG-BL by Month'!AQ25</f>
        <v>65906</v>
      </c>
      <c r="AR25" s="86" t="n">
        <f aca="false">$J$25*AR$11*'IG-BL by Month'!AR25</f>
        <v>63780</v>
      </c>
      <c r="AS25" s="86" t="n">
        <f aca="false">$J$25*AS$11*'IG-BL by Month'!AS25</f>
        <v>65906</v>
      </c>
      <c r="AT25" s="86" t="n">
        <f aca="false">$J$25*AT$11*'IG-BL by Month'!AT25</f>
        <v>65906</v>
      </c>
      <c r="AU25" s="86" t="n">
        <f aca="false">$J$25*AU$11*'IG-BL by Month'!AU25</f>
        <v>63780</v>
      </c>
      <c r="AV25" s="86" t="n">
        <f aca="false">$J$25*AV$11*'IG-BL by Month'!AV25</f>
        <v>65906</v>
      </c>
      <c r="AW25" s="86" t="n">
        <f aca="false">$J$25*AW$11*'IG-BL by Month'!AW25</f>
        <v>63780</v>
      </c>
      <c r="AX25" s="86" t="n">
        <f aca="false">$J$25*AX$11*'IG-BL by Month'!AX25</f>
        <v>65906</v>
      </c>
      <c r="AY25" s="86" t="n">
        <f aca="false">$J$25*AY$11*'IG-BL by Month'!AY25</f>
        <v>65906</v>
      </c>
      <c r="AZ25" s="86" t="n">
        <f aca="false">$J$25*AZ$11*'IG-BL by Month'!AZ25</f>
        <v>59528</v>
      </c>
      <c r="BA25" s="86" t="n">
        <f aca="false">$J$25*BA$11*'IG-BL by Month'!BA25</f>
        <v>65906</v>
      </c>
      <c r="BB25" s="86" t="n">
        <f aca="false">$J$25*BB$11*'IG-BL by Month'!BB25</f>
        <v>63780</v>
      </c>
      <c r="BC25" s="86" t="n">
        <f aca="false">$J$25*BC$11*'IG-BL by Month'!BC25</f>
        <v>65906</v>
      </c>
      <c r="BD25" s="86" t="n">
        <f aca="false">$J$25*BD$11*'IG-BL by Month'!BD25</f>
        <v>63780</v>
      </c>
      <c r="BE25" s="86" t="n">
        <f aca="false">$J$25*BE$11*'IG-BL by Month'!BE25</f>
        <v>65906</v>
      </c>
      <c r="BF25" s="86" t="n">
        <f aca="false">$J$25*BF$11*'IG-BL by Month'!BF25</f>
        <v>65906</v>
      </c>
      <c r="BG25" s="86" t="n">
        <f aca="false">$J$25*BG$11*'IG-BL by Month'!BG25</f>
        <v>63780</v>
      </c>
      <c r="BH25" s="86" t="n">
        <f aca="false">$J$25*BH$11*'IG-BL by Month'!BH25</f>
        <v>65906</v>
      </c>
      <c r="BI25" s="86" t="n">
        <f aca="false">$J$25*BI$11*'IG-BL by Month'!BI25</f>
        <v>63780</v>
      </c>
      <c r="BJ25" s="86" t="n">
        <f aca="false">$J$25*BJ$11*'IG-BL by Month'!BJ25</f>
        <v>65906</v>
      </c>
      <c r="BK25" s="86" t="n">
        <f aca="false">$J$25*BK$11*'IG-BL by Month'!BK25</f>
        <v>65906</v>
      </c>
      <c r="BL25" s="86" t="n">
        <f aca="false">$J$25*BL$11*'IG-BL by Month'!BL25</f>
        <v>59528</v>
      </c>
      <c r="BM25" s="86" t="n">
        <f aca="false">$J$25*BM$11*'IG-BL by Month'!BM25</f>
        <v>65906</v>
      </c>
      <c r="BN25" s="86" t="n">
        <f aca="false">$J$25*BN$11*'IG-BL by Month'!BN25</f>
        <v>63780</v>
      </c>
      <c r="BO25" s="86" t="n">
        <f aca="false">$J$25*BO$11*'IG-BL by Month'!BO25</f>
        <v>65906</v>
      </c>
      <c r="BP25" s="86" t="n">
        <f aca="false">$J$25*BP$11*'IG-BL by Month'!BP25</f>
        <v>63780</v>
      </c>
      <c r="BQ25" s="86" t="n">
        <f aca="false">$J$25*BQ$11*'IG-BL by Month'!BQ25</f>
        <v>65906</v>
      </c>
      <c r="BR25" s="86" t="n">
        <f aca="false">$J$25*BR$11*'IG-BL by Month'!BR25</f>
        <v>65906</v>
      </c>
      <c r="BS25" s="86" t="n">
        <f aca="false">$J$25*BS$11*'IG-BL by Month'!BS25</f>
        <v>63780</v>
      </c>
      <c r="BT25" s="86" t="n">
        <f aca="false">$J$25*BT$11*'IG-BL by Month'!BT25</f>
        <v>65906</v>
      </c>
      <c r="BU25" s="86" t="n">
        <f aca="false">$J$25*BU$11*'IG-BL by Month'!BU25</f>
        <v>63780</v>
      </c>
      <c r="BV25" s="86" t="n">
        <f aca="false">$J$25*BV$11*'IG-BL by Month'!BV25</f>
        <v>65906</v>
      </c>
      <c r="BW25" s="80"/>
      <c r="BX25" s="80"/>
      <c r="BY25" s="80"/>
      <c r="BZ25" s="80"/>
      <c r="CA25" s="80"/>
      <c r="CB25" s="80"/>
      <c r="CC25" s="80"/>
    </row>
    <row r="26" customFormat="false" ht="12.75" hidden="false" customHeight="false" outlineLevel="0" collapsed="false">
      <c r="A26" s="93" t="n">
        <v>27453</v>
      </c>
      <c r="B26" s="93" t="s">
        <v>54</v>
      </c>
      <c r="C26" s="86" t="n">
        <v>35000</v>
      </c>
      <c r="D26" s="139" t="n">
        <v>37622</v>
      </c>
      <c r="E26" s="139" t="n">
        <v>37986</v>
      </c>
      <c r="F26" s="93" t="s">
        <v>49</v>
      </c>
      <c r="G26" s="140"/>
      <c r="H26" s="86"/>
      <c r="I26" s="86"/>
      <c r="J26" s="96" t="n">
        <v>0</v>
      </c>
      <c r="K26" s="141" t="n">
        <v>0</v>
      </c>
      <c r="L26" s="86" t="n">
        <f aca="false">$J$26*L$11*'IG-BL by Month'!L26</f>
        <v>0</v>
      </c>
      <c r="M26" s="86" t="n">
        <f aca="false">$J$26*M$11*'IG-BL by Month'!M26</f>
        <v>0</v>
      </c>
      <c r="N26" s="86" t="n">
        <f aca="false">$J$26*N$11*'IG-BL by Month'!N26</f>
        <v>0</v>
      </c>
      <c r="O26" s="86" t="n">
        <f aca="false">$J$26*O$11*'IG-BL by Month'!O26</f>
        <v>0</v>
      </c>
      <c r="P26" s="86" t="n">
        <f aca="false">$J$26*P$11*'IG-BL by Month'!P26</f>
        <v>0</v>
      </c>
      <c r="Q26" s="86" t="n">
        <f aca="false">$J$26*Q$11*'IG-BL by Month'!Q26</f>
        <v>0</v>
      </c>
      <c r="R26" s="86" t="n">
        <f aca="false">$J$26*R$11*'IG-BL by Month'!R26</f>
        <v>0</v>
      </c>
      <c r="S26" s="86" t="n">
        <f aca="false">$J$26*S$11*'IG-BL by Month'!S26</f>
        <v>0</v>
      </c>
      <c r="T26" s="86" t="n">
        <f aca="false">$J$26*T$11*'IG-BL by Month'!T26</f>
        <v>0</v>
      </c>
      <c r="U26" s="86" t="n">
        <f aca="false">$J$26*U$11*'IG-BL by Month'!U26</f>
        <v>0</v>
      </c>
      <c r="V26" s="86" t="n">
        <f aca="false">$J$26*V$11*'IG-BL by Month'!V26</f>
        <v>0</v>
      </c>
      <c r="W26" s="86" t="n">
        <f aca="false">$J$26*W$11*'IG-BL by Month'!W26</f>
        <v>0</v>
      </c>
      <c r="X26" s="86" t="n">
        <f aca="false">$J$26*X$11*'IG-BL by Month'!X26</f>
        <v>0</v>
      </c>
      <c r="Y26" s="86" t="n">
        <f aca="false">$J$26*Y$11*'IG-BL by Month'!Y26</f>
        <v>0</v>
      </c>
      <c r="Z26" s="86" t="n">
        <f aca="false">$J$26*Z$11*'IG-BL by Month'!Z26</f>
        <v>0</v>
      </c>
      <c r="AA26" s="86" t="n">
        <f aca="false">$J$26*AA$11*'IG-BL by Month'!AA26</f>
        <v>0</v>
      </c>
      <c r="AB26" s="86" t="n">
        <f aca="false">$J$26*AB$11*'IG-BL by Month'!AB26</f>
        <v>0</v>
      </c>
      <c r="AC26" s="86" t="n">
        <f aca="false">$J$26*AC$11*'IG-BL by Month'!AC26</f>
        <v>0</v>
      </c>
      <c r="AD26" s="86" t="n">
        <f aca="false">$J$26*AD$11*'IG-BL by Month'!AD26</f>
        <v>0</v>
      </c>
      <c r="AE26" s="86" t="n">
        <f aca="false">$J$26*AE$11*'IG-BL by Month'!AE26</f>
        <v>0</v>
      </c>
      <c r="AF26" s="86" t="n">
        <f aca="false">$J$26*AF$11*'IG-BL by Month'!AF26</f>
        <v>0</v>
      </c>
      <c r="AG26" s="86" t="n">
        <f aca="false">$J$26*AG$11*'IG-BL by Month'!AG26</f>
        <v>0</v>
      </c>
      <c r="AH26" s="86" t="n">
        <f aca="false">$J$26*AH$11*'IG-BL by Month'!AH26</f>
        <v>0</v>
      </c>
      <c r="AI26" s="86" t="n">
        <f aca="false">$J$26*AI$11*'IG-BL by Month'!AI26</f>
        <v>0</v>
      </c>
      <c r="AJ26" s="86" t="n">
        <f aca="false">$J$26*AJ$11*'IG-BL by Month'!AJ26</f>
        <v>0</v>
      </c>
      <c r="AK26" s="86" t="n">
        <f aca="false">$J$26*AK$11*'IG-BL by Month'!AK26</f>
        <v>0</v>
      </c>
      <c r="AL26" s="86" t="n">
        <f aca="false">$J$26*AL$11*'IG-BL by Month'!AL26</f>
        <v>0</v>
      </c>
      <c r="AM26" s="86" t="n">
        <f aca="false">$J$26*AM$11*'IG-BL by Month'!AM26</f>
        <v>0</v>
      </c>
      <c r="AN26" s="86" t="n">
        <f aca="false">$J$26*AN$11*'IG-BL by Month'!AN26</f>
        <v>0</v>
      </c>
      <c r="AO26" s="86" t="n">
        <f aca="false">$J$26*AO$11*'IG-BL by Month'!AO26</f>
        <v>0</v>
      </c>
      <c r="AP26" s="86" t="n">
        <f aca="false">$J$26*AP$11*'IG-BL by Month'!AP26</f>
        <v>0</v>
      </c>
      <c r="AQ26" s="86" t="n">
        <f aca="false">$J$26*AQ$11*'IG-BL by Month'!AQ26</f>
        <v>0</v>
      </c>
      <c r="AR26" s="86" t="n">
        <f aca="false">$J$26*AR$11*'IG-BL by Month'!AR26</f>
        <v>0</v>
      </c>
      <c r="AS26" s="86" t="n">
        <f aca="false">$J$26*AS$11*'IG-BL by Month'!AS26</f>
        <v>0</v>
      </c>
      <c r="AT26" s="86" t="n">
        <f aca="false">$J$26*AT$11*'IG-BL by Month'!AT26</f>
        <v>0</v>
      </c>
      <c r="AU26" s="86" t="n">
        <f aca="false">$J$26*AU$11*'IG-BL by Month'!AU26</f>
        <v>0</v>
      </c>
      <c r="AV26" s="86" t="n">
        <f aca="false">$J$26*AV$11*'IG-BL by Month'!AV26</f>
        <v>0</v>
      </c>
      <c r="AW26" s="86" t="n">
        <f aca="false">$J$26*AW$11*'IG-BL by Month'!AW26</f>
        <v>0</v>
      </c>
      <c r="AX26" s="86" t="n">
        <f aca="false">$J$26*AX$11*'IG-BL by Month'!AX26</f>
        <v>0</v>
      </c>
      <c r="AY26" s="86" t="n">
        <f aca="false">$J$26*AY$11*'IG-BL by Month'!AY26</f>
        <v>0</v>
      </c>
      <c r="AZ26" s="86" t="n">
        <f aca="false">$J$26*AZ$11*'IG-BL by Month'!AZ26</f>
        <v>0</v>
      </c>
      <c r="BA26" s="86" t="n">
        <f aca="false">$J$26*BA$11*'IG-BL by Month'!BA26</f>
        <v>0</v>
      </c>
      <c r="BB26" s="86" t="n">
        <f aca="false">$J$26*BB$11*'IG-BL by Month'!BB26</f>
        <v>0</v>
      </c>
      <c r="BC26" s="86" t="n">
        <f aca="false">$J$26*BC$11*'IG-BL by Month'!BC26</f>
        <v>0</v>
      </c>
      <c r="BD26" s="86" t="n">
        <f aca="false">$J$26*BD$11*'IG-BL by Month'!BD26</f>
        <v>0</v>
      </c>
      <c r="BE26" s="86" t="n">
        <f aca="false">$J$26*BE$11*'IG-BL by Month'!BE26</f>
        <v>0</v>
      </c>
      <c r="BF26" s="86" t="n">
        <f aca="false">$J$26*BF$11*'IG-BL by Month'!BF26</f>
        <v>0</v>
      </c>
      <c r="BG26" s="86" t="n">
        <f aca="false">$J$26*BG$11*'IG-BL by Month'!BG26</f>
        <v>0</v>
      </c>
      <c r="BH26" s="86" t="n">
        <f aca="false">$J$26*BH$11*'IG-BL by Month'!BH26</f>
        <v>0</v>
      </c>
      <c r="BI26" s="86" t="n">
        <f aca="false">$J$26*BI$11*'IG-BL by Month'!BI26</f>
        <v>0</v>
      </c>
      <c r="BJ26" s="86" t="n">
        <f aca="false">$J$26*BJ$11*'IG-BL by Month'!BJ26</f>
        <v>0</v>
      </c>
      <c r="BK26" s="86" t="n">
        <f aca="false">$J$26*BK$11*'IG-BL by Month'!BK26</f>
        <v>0</v>
      </c>
      <c r="BL26" s="86" t="n">
        <f aca="false">$J$26*BL$11*'IG-BL by Month'!BL26</f>
        <v>0</v>
      </c>
      <c r="BM26" s="86" t="n">
        <f aca="false">$J$26*BM$11*'IG-BL by Month'!BM26</f>
        <v>0</v>
      </c>
      <c r="BN26" s="86" t="n">
        <f aca="false">$J$26*BN$11*'IG-BL by Month'!BN26</f>
        <v>0</v>
      </c>
      <c r="BO26" s="86" t="n">
        <f aca="false">$J$26*BO$11*'IG-BL by Month'!BO26</f>
        <v>0</v>
      </c>
      <c r="BP26" s="86" t="n">
        <f aca="false">$J$26*BP$11*'IG-BL by Month'!BP26</f>
        <v>0</v>
      </c>
      <c r="BQ26" s="86" t="n">
        <f aca="false">$J$26*BQ$11*'IG-BL by Month'!BQ26</f>
        <v>0</v>
      </c>
      <c r="BR26" s="86" t="n">
        <f aca="false">$J$26*BR$11*'IG-BL by Month'!BR26</f>
        <v>0</v>
      </c>
      <c r="BS26" s="86" t="n">
        <f aca="false">$J$26*BS$11*'IG-BL by Month'!BS26</f>
        <v>0</v>
      </c>
      <c r="BT26" s="86" t="n">
        <f aca="false">$J$26*BT$11*'IG-BL by Month'!BT26</f>
        <v>0</v>
      </c>
      <c r="BU26" s="86" t="n">
        <f aca="false">$J$26*BU$11*'IG-BL by Month'!BU26</f>
        <v>0</v>
      </c>
      <c r="BV26" s="86" t="n">
        <f aca="false">$J$26*BV$11*'IG-BL by Month'!BV26</f>
        <v>0</v>
      </c>
      <c r="BW26" s="80"/>
      <c r="BX26" s="80"/>
      <c r="BY26" s="80"/>
      <c r="BZ26" s="80"/>
      <c r="CA26" s="80"/>
      <c r="CB26" s="80"/>
      <c r="CC26" s="80"/>
    </row>
    <row r="27" customFormat="false" ht="12.75" hidden="false" customHeight="false" outlineLevel="0" collapsed="false">
      <c r="A27" s="80" t="n">
        <v>25071</v>
      </c>
      <c r="B27" s="80" t="s">
        <v>22</v>
      </c>
      <c r="C27" s="86" t="n">
        <v>60000</v>
      </c>
      <c r="D27" s="139" t="n">
        <v>35400</v>
      </c>
      <c r="E27" s="139" t="n">
        <v>39782</v>
      </c>
      <c r="F27" s="80" t="s">
        <v>47</v>
      </c>
      <c r="G27" s="140" t="n">
        <v>39416</v>
      </c>
      <c r="H27" s="86" t="n">
        <v>60000</v>
      </c>
      <c r="I27" s="86" t="n">
        <v>60000</v>
      </c>
      <c r="J27" s="96" t="n">
        <v>0</v>
      </c>
      <c r="K27" s="141" t="n">
        <v>0</v>
      </c>
      <c r="L27" s="124" t="n">
        <f aca="false">$J$27*L$11*'IG-BL by Month'!L27</f>
        <v>0</v>
      </c>
      <c r="M27" s="124" t="n">
        <f aca="false">$J$27*M$11*'IG-BL by Month'!M27</f>
        <v>0</v>
      </c>
      <c r="N27" s="124" t="n">
        <f aca="false">$J$27*N$11*'IG-BL by Month'!N27</f>
        <v>0</v>
      </c>
      <c r="O27" s="124" t="n">
        <f aca="false">$J$27*O$11*'IG-BL by Month'!O27</f>
        <v>0</v>
      </c>
      <c r="P27" s="124" t="n">
        <f aca="false">$J$27*P$11*'IG-BL by Month'!P27</f>
        <v>0</v>
      </c>
      <c r="Q27" s="124" t="n">
        <f aca="false">$J$27*Q$11*'IG-BL by Month'!Q27</f>
        <v>0</v>
      </c>
      <c r="R27" s="124" t="n">
        <f aca="false">$J$27*R$11*'IG-BL by Month'!R27</f>
        <v>0</v>
      </c>
      <c r="S27" s="124" t="n">
        <f aca="false">$J$27*S$11*'IG-BL by Month'!S27</f>
        <v>0</v>
      </c>
      <c r="T27" s="124" t="n">
        <f aca="false">$J$27*T$11*'IG-BL by Month'!T27</f>
        <v>0</v>
      </c>
      <c r="U27" s="124" t="n">
        <f aca="false">$J$27*U$11*'IG-BL by Month'!U27</f>
        <v>0</v>
      </c>
      <c r="V27" s="124" t="n">
        <f aca="false">$J$27*V$11*'IG-BL by Month'!V27</f>
        <v>0</v>
      </c>
      <c r="W27" s="124" t="n">
        <f aca="false">$J$27*W$11*'IG-BL by Month'!W27</f>
        <v>0</v>
      </c>
      <c r="X27" s="124" t="n">
        <f aca="false">$J$27*X$11*'IG-BL by Month'!X27</f>
        <v>0</v>
      </c>
      <c r="Y27" s="124" t="n">
        <f aca="false">$J$27*Y$11*'IG-BL by Month'!Y27</f>
        <v>0</v>
      </c>
      <c r="Z27" s="124" t="n">
        <f aca="false">$J$27*Z$11*'IG-BL by Month'!Z27</f>
        <v>0</v>
      </c>
      <c r="AA27" s="124" t="n">
        <f aca="false">$J$27*AA$11*'IG-BL by Month'!AA27</f>
        <v>0</v>
      </c>
      <c r="AB27" s="124" t="n">
        <f aca="false">$J$27*AB$11*'IG-BL by Month'!AB27</f>
        <v>0</v>
      </c>
      <c r="AC27" s="124" t="n">
        <f aca="false">$J$27*AC$11*'IG-BL by Month'!AC27</f>
        <v>0</v>
      </c>
      <c r="AD27" s="124" t="n">
        <f aca="false">$J$27*AD$11*'IG-BL by Month'!AD27</f>
        <v>0</v>
      </c>
      <c r="AE27" s="124" t="n">
        <f aca="false">$J$27*AE$11*'IG-BL by Month'!AE27</f>
        <v>0</v>
      </c>
      <c r="AF27" s="124" t="n">
        <f aca="false">$J$27*AF$11*'IG-BL by Month'!AF27</f>
        <v>0</v>
      </c>
      <c r="AG27" s="124" t="n">
        <f aca="false">$J$27*AG$11*'IG-BL by Month'!AG27</f>
        <v>0</v>
      </c>
      <c r="AH27" s="124" t="n">
        <f aca="false">$J$27*AH$11*'IG-BL by Month'!AH27</f>
        <v>0</v>
      </c>
      <c r="AI27" s="124" t="n">
        <f aca="false">$J$27*AI$11*'IG-BL by Month'!AI27</f>
        <v>0</v>
      </c>
      <c r="AJ27" s="124" t="n">
        <f aca="false">$J$27*AJ$11*'IG-BL by Month'!AJ27</f>
        <v>0</v>
      </c>
      <c r="AK27" s="124" t="n">
        <f aca="false">$J$27*AK$11*'IG-BL by Month'!AK27</f>
        <v>0</v>
      </c>
      <c r="AL27" s="124" t="n">
        <f aca="false">$J$27*AL$11*'IG-BL by Month'!AL27</f>
        <v>0</v>
      </c>
      <c r="AM27" s="124" t="n">
        <f aca="false">$J$27*AM$11*'IG-BL by Month'!AM27</f>
        <v>0</v>
      </c>
      <c r="AN27" s="124" t="n">
        <f aca="false">$J$27*AN$11*'IG-BL by Month'!AN27</f>
        <v>0</v>
      </c>
      <c r="AO27" s="124" t="n">
        <f aca="false">$J$27*AO$11*'IG-BL by Month'!AO27</f>
        <v>0</v>
      </c>
      <c r="AP27" s="124" t="n">
        <f aca="false">$J$27*AP$11*'IG-BL by Month'!AP27</f>
        <v>0</v>
      </c>
      <c r="AQ27" s="124" t="n">
        <f aca="false">$J$27*AQ$11*'IG-BL by Month'!AQ27</f>
        <v>0</v>
      </c>
      <c r="AR27" s="124" t="n">
        <f aca="false">$J$27*AR$11*'IG-BL by Month'!AR27</f>
        <v>0</v>
      </c>
      <c r="AS27" s="124" t="n">
        <f aca="false">$J$27*AS$11*'IG-BL by Month'!AS27</f>
        <v>0</v>
      </c>
      <c r="AT27" s="124" t="n">
        <f aca="false">$J$27*AT$11*'IG-BL by Month'!AT27</f>
        <v>0</v>
      </c>
      <c r="AU27" s="124" t="n">
        <f aca="false">$J$27*AU$11*'IG-BL by Month'!AU27</f>
        <v>0</v>
      </c>
      <c r="AV27" s="124" t="n">
        <f aca="false">$J$27*AV$11*'IG-BL by Month'!AV27</f>
        <v>0</v>
      </c>
      <c r="AW27" s="124" t="n">
        <f aca="false">$J$27*AW$11*'IG-BL by Month'!AW27</f>
        <v>0</v>
      </c>
      <c r="AX27" s="124" t="n">
        <f aca="false">$J$27*AX$11*'IG-BL by Month'!AX27</f>
        <v>0</v>
      </c>
      <c r="AY27" s="124" t="n">
        <f aca="false">$J$27*AY$11*'IG-BL by Month'!AY27</f>
        <v>0</v>
      </c>
      <c r="AZ27" s="124" t="n">
        <f aca="false">$J$27*AZ$11*'IG-BL by Month'!AZ27</f>
        <v>0</v>
      </c>
      <c r="BA27" s="124" t="n">
        <f aca="false">$J$27*BA$11*'IG-BL by Month'!BA27</f>
        <v>0</v>
      </c>
      <c r="BB27" s="124" t="n">
        <f aca="false">$J$27*BB$11*'IG-BL by Month'!BB27</f>
        <v>0</v>
      </c>
      <c r="BC27" s="124" t="n">
        <f aca="false">$J$27*BC$11*'IG-BL by Month'!BC27</f>
        <v>0</v>
      </c>
      <c r="BD27" s="124" t="n">
        <f aca="false">$J$27*BD$11*'IG-BL by Month'!BD27</f>
        <v>0</v>
      </c>
      <c r="BE27" s="124" t="n">
        <f aca="false">$J$27*BE$11*'IG-BL by Month'!BE27</f>
        <v>0</v>
      </c>
      <c r="BF27" s="124" t="n">
        <f aca="false">$J$27*BF$11*'IG-BL by Month'!BF27</f>
        <v>0</v>
      </c>
      <c r="BG27" s="124" t="n">
        <f aca="false">$J$27*BG$11*'IG-BL by Month'!BG27</f>
        <v>0</v>
      </c>
      <c r="BH27" s="124" t="n">
        <f aca="false">$J$27*BH$11*'IG-BL by Month'!BH27</f>
        <v>0</v>
      </c>
      <c r="BI27" s="124" t="n">
        <f aca="false">$J$27*BI$11*'IG-BL by Month'!BI27</f>
        <v>0</v>
      </c>
      <c r="BJ27" s="124" t="n">
        <f aca="false">$J$27*BJ$11*'IG-BL by Month'!BJ27</f>
        <v>0</v>
      </c>
      <c r="BK27" s="124" t="n">
        <f aca="false">$J$27*BK$11*'IG-BL by Month'!BK27</f>
        <v>0</v>
      </c>
      <c r="BL27" s="124" t="n">
        <f aca="false">$J$27*BL$11*'IG-BL by Month'!BL27</f>
        <v>0</v>
      </c>
      <c r="BM27" s="124" t="n">
        <f aca="false">$J$27*BM$11*'IG-BL by Month'!BM27</f>
        <v>0</v>
      </c>
      <c r="BN27" s="124" t="n">
        <f aca="false">$J$27*BN$11*'IG-BL by Month'!BN27</f>
        <v>0</v>
      </c>
      <c r="BO27" s="124" t="n">
        <f aca="false">$J$27*BO$11*'IG-BL by Month'!BO27</f>
        <v>0</v>
      </c>
      <c r="BP27" s="124" t="n">
        <f aca="false">$J$27*BP$11*'IG-BL by Month'!BP27</f>
        <v>0</v>
      </c>
      <c r="BQ27" s="124" t="n">
        <f aca="false">$J$27*BQ$11*'IG-BL by Month'!BQ27</f>
        <v>0</v>
      </c>
      <c r="BR27" s="124" t="n">
        <f aca="false">$J$27*BR$11*'IG-BL by Month'!BR27</f>
        <v>0</v>
      </c>
      <c r="BS27" s="124" t="n">
        <f aca="false">$J$27*BS$11*'IG-BL by Month'!BS27</f>
        <v>0</v>
      </c>
      <c r="BT27" s="124" t="n">
        <f aca="false">$J$27*BT$11*'IG-BL by Month'!BT27</f>
        <v>0</v>
      </c>
      <c r="BU27" s="124" t="n">
        <f aca="false">$J$27*BU$11*'IG-BL by Month'!BU27</f>
        <v>0</v>
      </c>
      <c r="BV27" s="124" t="n">
        <f aca="false">$J$27*BV$11*'IG-BL by Month'!BV27</f>
        <v>0</v>
      </c>
      <c r="BW27" s="80"/>
      <c r="BX27" s="80"/>
      <c r="BY27" s="80"/>
      <c r="BZ27" s="80"/>
      <c r="CA27" s="80"/>
      <c r="CB27" s="80"/>
      <c r="CC27" s="80"/>
    </row>
    <row r="28" customFormat="false" ht="12.75" hidden="false" customHeight="false" outlineLevel="0" collapsed="false">
      <c r="A28" s="80"/>
      <c r="B28" s="80"/>
      <c r="C28" s="80"/>
      <c r="D28" s="80"/>
      <c r="E28" s="80"/>
      <c r="F28" s="80"/>
      <c r="G28" s="80"/>
      <c r="H28" s="86" t="n">
        <f aca="false">SUM(H14:H27)</f>
        <v>476000</v>
      </c>
      <c r="I28" s="86" t="n">
        <f aca="false">SUM(I14:I27)</f>
        <v>476000</v>
      </c>
      <c r="J28" s="85"/>
      <c r="K28" s="141" t="n">
        <f aca="false">SUM(K14:K27)</f>
        <v>8645573</v>
      </c>
      <c r="L28" s="86" t="n">
        <f aca="false">SUM(L14:L27)</f>
        <v>573965</v>
      </c>
      <c r="M28" s="86" t="n">
        <f aca="false">SUM(M14:M27)</f>
        <v>555450</v>
      </c>
      <c r="N28" s="86" t="n">
        <f aca="false">SUM(N14:N27)</f>
        <v>553040</v>
      </c>
      <c r="O28" s="86" t="n">
        <f aca="false">SUM(O14:O27)</f>
        <v>734281.5</v>
      </c>
      <c r="P28" s="86" t="n">
        <f aca="false">SUM(P14:P27)</f>
        <v>663222</v>
      </c>
      <c r="Q28" s="86" t="n">
        <f aca="false">SUM(Q14:Q27)</f>
        <v>734281.5</v>
      </c>
      <c r="R28" s="86" t="n">
        <f aca="false">SUM(R14:R27)</f>
        <v>710595</v>
      </c>
      <c r="S28" s="86" t="n">
        <f aca="false">SUM(S14:S27)</f>
        <v>734281.5</v>
      </c>
      <c r="T28" s="86" t="n">
        <f aca="false">SUM(T14:T27)</f>
        <v>710595</v>
      </c>
      <c r="U28" s="86" t="n">
        <f aca="false">SUM(U14:U27)</f>
        <v>734281.5</v>
      </c>
      <c r="V28" s="86" t="n">
        <f aca="false">SUM(V14:V27)</f>
        <v>734281.5</v>
      </c>
      <c r="W28" s="86" t="n">
        <f aca="false">SUM(W14:W27)</f>
        <v>710595</v>
      </c>
      <c r="X28" s="86" t="n">
        <f aca="false">SUM(X14:X27)</f>
        <v>734281.5</v>
      </c>
      <c r="Y28" s="86" t="n">
        <f aca="false">SUM(Y14:Y27)</f>
        <v>710595</v>
      </c>
      <c r="Z28" s="86" t="n">
        <f aca="false">SUM(Z14:Z27)</f>
        <v>734281.5</v>
      </c>
      <c r="AA28" s="86" t="n">
        <f aca="false">SUM(AA14:AA27)</f>
        <v>618946</v>
      </c>
      <c r="AB28" s="86" t="n">
        <f aca="false">SUM(AB14:AB27)</f>
        <v>559048</v>
      </c>
      <c r="AC28" s="86" t="n">
        <f aca="false">SUM(AC14:AC27)</f>
        <v>618946</v>
      </c>
      <c r="AD28" s="86" t="n">
        <f aca="false">SUM(AD14:AD27)</f>
        <v>598980</v>
      </c>
      <c r="AE28" s="86" t="n">
        <f aca="false">SUM(AE14:AE27)</f>
        <v>618946</v>
      </c>
      <c r="AF28" s="86" t="n">
        <f aca="false">SUM(AF14:AF27)</f>
        <v>598980</v>
      </c>
      <c r="AG28" s="86" t="n">
        <f aca="false">SUM(AG14:AG27)</f>
        <v>618946</v>
      </c>
      <c r="AH28" s="86" t="n">
        <f aca="false">SUM(AH14:AH27)</f>
        <v>618946</v>
      </c>
      <c r="AI28" s="86" t="n">
        <f aca="false">SUM(AI14:AI27)</f>
        <v>598980</v>
      </c>
      <c r="AJ28" s="86" t="n">
        <f aca="false">SUM(AJ14:AJ27)</f>
        <v>618946</v>
      </c>
      <c r="AK28" s="86" t="n">
        <f aca="false">SUM(AK14:AK27)</f>
        <v>598980</v>
      </c>
      <c r="AL28" s="86" t="n">
        <f aca="false">SUM(AL14:AL27)</f>
        <v>618946</v>
      </c>
      <c r="AM28" s="86" t="n">
        <f aca="false">SUM(AM14:AM27)</f>
        <v>618946</v>
      </c>
      <c r="AN28" s="86" t="n">
        <f aca="false">SUM(AN14:AN27)</f>
        <v>579014</v>
      </c>
      <c r="AO28" s="86" t="n">
        <f aca="false">SUM(AO14:AO27)</f>
        <v>618946</v>
      </c>
      <c r="AP28" s="86" t="n">
        <f aca="false">SUM(AP14:AP27)</f>
        <v>598980</v>
      </c>
      <c r="AQ28" s="86" t="n">
        <f aca="false">SUM(AQ14:AQ27)</f>
        <v>618946</v>
      </c>
      <c r="AR28" s="86" t="n">
        <f aca="false">SUM(AR14:AR27)</f>
        <v>598980</v>
      </c>
      <c r="AS28" s="86" t="n">
        <f aca="false">SUM(AS14:AS27)</f>
        <v>618946</v>
      </c>
      <c r="AT28" s="86" t="n">
        <f aca="false">SUM(AT14:AT27)</f>
        <v>618946</v>
      </c>
      <c r="AU28" s="86" t="n">
        <f aca="false">SUM(AU14:AU27)</f>
        <v>598980</v>
      </c>
      <c r="AV28" s="86" t="n">
        <f aca="false">SUM(AV14:AV27)</f>
        <v>618946</v>
      </c>
      <c r="AW28" s="86" t="n">
        <f aca="false">SUM(AW14:AW27)</f>
        <v>598980</v>
      </c>
      <c r="AX28" s="86" t="n">
        <f aca="false">SUM(AX14:AX27)</f>
        <v>618946</v>
      </c>
      <c r="AY28" s="86" t="n">
        <f aca="false">SUM(AY14:AY27)</f>
        <v>618946</v>
      </c>
      <c r="AZ28" s="86" t="n">
        <f aca="false">SUM(AZ14:AZ27)</f>
        <v>559048</v>
      </c>
      <c r="BA28" s="86" t="n">
        <f aca="false">SUM(BA14:BA27)</f>
        <v>618946</v>
      </c>
      <c r="BB28" s="86" t="n">
        <f aca="false">SUM(BB14:BB27)</f>
        <v>598980</v>
      </c>
      <c r="BC28" s="86" t="n">
        <f aca="false">SUM(BC14:BC27)</f>
        <v>618946</v>
      </c>
      <c r="BD28" s="86" t="n">
        <f aca="false">SUM(BD14:BD27)</f>
        <v>598980</v>
      </c>
      <c r="BE28" s="86" t="n">
        <f aca="false">SUM(BE14:BE27)</f>
        <v>618946</v>
      </c>
      <c r="BF28" s="86" t="n">
        <f aca="false">SUM(BF14:BF27)</f>
        <v>618946</v>
      </c>
      <c r="BG28" s="86" t="n">
        <f aca="false">SUM(BG14:BG27)</f>
        <v>598980</v>
      </c>
      <c r="BH28" s="86" t="n">
        <f aca="false">SUM(BH14:BH27)</f>
        <v>618946</v>
      </c>
      <c r="BI28" s="86" t="n">
        <f aca="false">SUM(BI14:BI27)</f>
        <v>598980</v>
      </c>
      <c r="BJ28" s="86" t="n">
        <f aca="false">SUM(BJ14:BJ27)</f>
        <v>618946</v>
      </c>
      <c r="BK28" s="86" t="n">
        <f aca="false">SUM(BK14:BK27)</f>
        <v>618946</v>
      </c>
      <c r="BL28" s="86" t="n">
        <f aca="false">SUM(BL14:BL27)</f>
        <v>559048</v>
      </c>
      <c r="BM28" s="86" t="n">
        <f aca="false">SUM(BM14:BM27)</f>
        <v>618946</v>
      </c>
      <c r="BN28" s="86" t="n">
        <f aca="false">SUM(BN14:BN27)</f>
        <v>598980</v>
      </c>
      <c r="BO28" s="86" t="n">
        <f aca="false">SUM(BO14:BO27)</f>
        <v>618946</v>
      </c>
      <c r="BP28" s="86" t="n">
        <f aca="false">SUM(BP14:BP27)</f>
        <v>598980</v>
      </c>
      <c r="BQ28" s="86" t="n">
        <f aca="false">SUM(BQ14:BQ27)</f>
        <v>618946</v>
      </c>
      <c r="BR28" s="86" t="n">
        <f aca="false">SUM(BR14:BR27)</f>
        <v>618946</v>
      </c>
      <c r="BS28" s="86" t="n">
        <f aca="false">SUM(BS14:BS27)</f>
        <v>598980</v>
      </c>
      <c r="BT28" s="86" t="n">
        <f aca="false">SUM(BT14:BT27)</f>
        <v>618946</v>
      </c>
      <c r="BU28" s="86" t="n">
        <f aca="false">SUM(BU14:BU27)</f>
        <v>598980</v>
      </c>
      <c r="BV28" s="86" t="n">
        <f aca="false">SUM(BV14:BV27)</f>
        <v>618946</v>
      </c>
      <c r="BW28" s="80"/>
      <c r="BX28" s="80"/>
      <c r="BY28" s="80"/>
      <c r="BZ28" s="80"/>
      <c r="CA28" s="80"/>
      <c r="CB28" s="80"/>
      <c r="CC28" s="80"/>
    </row>
    <row r="29" customFormat="false" ht="12.75" hidden="false" customHeight="false" outlineLevel="0" collapsed="false">
      <c r="A29" s="107" t="s">
        <v>127</v>
      </c>
      <c r="B29" s="108"/>
      <c r="C29" s="108"/>
      <c r="D29" s="108"/>
      <c r="E29" s="109"/>
      <c r="F29" s="109"/>
      <c r="G29" s="108"/>
      <c r="H29" s="110"/>
      <c r="I29" s="110"/>
      <c r="J29" s="110"/>
      <c r="K29" s="111"/>
      <c r="L29" s="110"/>
      <c r="M29" s="112"/>
      <c r="N29" s="112"/>
      <c r="O29" s="113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 t="n">
        <f aca="false">SUM(O28:Z28)</f>
        <v>8645572.5</v>
      </c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 t="n">
        <f aca="false">SUM(AA28:AL28)</f>
        <v>7287590</v>
      </c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 t="n">
        <f aca="false">SUM(AM28:AX28)</f>
        <v>7307556</v>
      </c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4" t="n">
        <f aca="false">SUM(AY28:BJ28)</f>
        <v>7287590</v>
      </c>
      <c r="BK29" s="115"/>
      <c r="BL29" s="115"/>
      <c r="BM29" s="115"/>
      <c r="BN29" s="115"/>
      <c r="BO29" s="115"/>
      <c r="BP29" s="115"/>
      <c r="BQ29" s="115"/>
      <c r="BR29" s="115"/>
      <c r="BS29" s="115"/>
      <c r="BT29" s="115"/>
      <c r="BU29" s="115"/>
      <c r="BV29" s="112" t="n">
        <f aca="false">SUM(BK28:BV28)</f>
        <v>7287590</v>
      </c>
      <c r="BW29" s="115"/>
      <c r="BX29" s="115"/>
      <c r="BY29" s="115"/>
      <c r="BZ29" s="115"/>
      <c r="CA29" s="115"/>
      <c r="CB29" s="115"/>
      <c r="CC29" s="115"/>
      <c r="CD29" s="115"/>
      <c r="CE29" s="115"/>
      <c r="CF29" s="115"/>
      <c r="CG29" s="115"/>
      <c r="CH29" s="115"/>
      <c r="CI29" s="115"/>
      <c r="CJ29" s="115"/>
      <c r="CK29" s="115"/>
      <c r="CL29" s="115"/>
      <c r="CM29" s="115"/>
      <c r="CN29" s="115"/>
      <c r="CO29" s="115"/>
      <c r="CP29" s="115"/>
      <c r="CQ29" s="115"/>
      <c r="CR29" s="115"/>
      <c r="CS29" s="115"/>
      <c r="CT29" s="115"/>
      <c r="CU29" s="115"/>
      <c r="CV29" s="115"/>
      <c r="CW29" s="115"/>
      <c r="CX29" s="115"/>
      <c r="CY29" s="115"/>
      <c r="CZ29" s="115"/>
      <c r="DA29" s="115"/>
      <c r="DB29" s="115"/>
      <c r="DC29" s="115"/>
    </row>
    <row r="30" customFormat="false" ht="12.75" hidden="false" customHeight="false" outlineLevel="0" collapsed="false">
      <c r="A30" s="107"/>
      <c r="B30" s="108"/>
      <c r="C30" s="108"/>
      <c r="D30" s="108"/>
      <c r="E30" s="109"/>
      <c r="F30" s="109"/>
      <c r="G30" s="108"/>
      <c r="H30" s="110"/>
      <c r="I30" s="110"/>
      <c r="J30" s="110"/>
      <c r="K30" s="111"/>
      <c r="L30" s="110"/>
      <c r="M30" s="112"/>
      <c r="N30" s="112"/>
      <c r="O30" s="113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112"/>
      <c r="BJ30" s="114"/>
      <c r="BK30" s="115"/>
      <c r="BL30" s="115"/>
      <c r="BM30" s="115"/>
      <c r="BN30" s="115"/>
      <c r="BO30" s="115"/>
      <c r="BP30" s="115"/>
      <c r="BQ30" s="115"/>
      <c r="BR30" s="115"/>
      <c r="BS30" s="115"/>
      <c r="BT30" s="115"/>
      <c r="BU30" s="115"/>
      <c r="BV30" s="115"/>
      <c r="BW30" s="115"/>
      <c r="BX30" s="115"/>
      <c r="BY30" s="115"/>
      <c r="BZ30" s="115"/>
      <c r="CA30" s="115"/>
      <c r="CB30" s="115"/>
      <c r="CC30" s="115"/>
      <c r="CD30" s="115"/>
      <c r="CE30" s="115"/>
      <c r="CF30" s="115"/>
      <c r="CG30" s="115"/>
      <c r="CH30" s="115"/>
      <c r="CI30" s="115"/>
      <c r="CJ30" s="115"/>
      <c r="CK30" s="115"/>
      <c r="CL30" s="115"/>
      <c r="CM30" s="115"/>
      <c r="CN30" s="115"/>
      <c r="CO30" s="115"/>
      <c r="CP30" s="115"/>
      <c r="CQ30" s="115"/>
      <c r="CR30" s="115"/>
      <c r="CS30" s="115"/>
      <c r="CT30" s="115"/>
      <c r="CU30" s="115"/>
      <c r="CV30" s="115"/>
      <c r="CW30" s="115"/>
      <c r="CX30" s="115"/>
      <c r="CY30" s="115"/>
      <c r="CZ30" s="115"/>
      <c r="DA30" s="115"/>
      <c r="DB30" s="115"/>
      <c r="DC30" s="115"/>
    </row>
    <row r="31" customFormat="false" ht="12.75" hidden="false" customHeight="false" outlineLevel="0" collapsed="false">
      <c r="A31" s="137" t="s">
        <v>105</v>
      </c>
      <c r="F31" s="80"/>
      <c r="G31" s="80"/>
      <c r="H31" s="86"/>
      <c r="I31" s="86"/>
      <c r="J31" s="80"/>
      <c r="K31" s="142" t="n">
        <v>2002</v>
      </c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2"/>
      <c r="AT31" s="82"/>
      <c r="AU31" s="82"/>
      <c r="AV31" s="82"/>
      <c r="AW31" s="82"/>
      <c r="AX31" s="82"/>
      <c r="AY31" s="86"/>
      <c r="AZ31" s="86"/>
      <c r="BA31" s="86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  <c r="BU31" s="82"/>
      <c r="BV31" s="82"/>
    </row>
    <row r="32" customFormat="false" ht="12.75" hidden="false" customHeight="false" outlineLevel="0" collapsed="false">
      <c r="F32" s="80"/>
      <c r="G32" s="80"/>
      <c r="H32" s="80"/>
      <c r="I32" s="80"/>
      <c r="J32" s="120" t="s">
        <v>10</v>
      </c>
      <c r="K32" s="143" t="s">
        <v>106</v>
      </c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Y32" s="80"/>
      <c r="AZ32" s="80"/>
      <c r="BA32" s="80"/>
    </row>
    <row r="33" customFormat="false" ht="12.75" hidden="false" customHeight="false" outlineLevel="0" collapsed="false">
      <c r="A33" s="92" t="s">
        <v>38</v>
      </c>
      <c r="B33" s="0" t="s">
        <v>14</v>
      </c>
      <c r="C33" s="92" t="s">
        <v>39</v>
      </c>
      <c r="D33" s="0" t="s">
        <v>40</v>
      </c>
      <c r="E33" s="0" t="s">
        <v>41</v>
      </c>
      <c r="F33" s="80" t="s">
        <v>42</v>
      </c>
      <c r="G33" s="121" t="s">
        <v>43</v>
      </c>
      <c r="H33" s="78" t="n">
        <v>37104</v>
      </c>
      <c r="I33" s="78" t="n">
        <v>37135</v>
      </c>
      <c r="J33" s="138" t="s">
        <v>44</v>
      </c>
      <c r="K33" s="74" t="s">
        <v>45</v>
      </c>
      <c r="L33" s="78" t="n">
        <v>37165</v>
      </c>
      <c r="M33" s="78" t="n">
        <v>37196</v>
      </c>
      <c r="N33" s="78" t="n">
        <v>37226</v>
      </c>
      <c r="O33" s="78" t="n">
        <v>37257</v>
      </c>
      <c r="P33" s="78" t="n">
        <v>37288</v>
      </c>
      <c r="Q33" s="78" t="n">
        <v>37316</v>
      </c>
      <c r="R33" s="78" t="n">
        <v>37347</v>
      </c>
      <c r="S33" s="78" t="n">
        <v>37377</v>
      </c>
      <c r="T33" s="78" t="n">
        <v>37408</v>
      </c>
      <c r="U33" s="78" t="n">
        <v>37438</v>
      </c>
      <c r="V33" s="78" t="n">
        <v>37469</v>
      </c>
      <c r="W33" s="78" t="n">
        <v>37500</v>
      </c>
      <c r="X33" s="78" t="n">
        <v>37530</v>
      </c>
      <c r="Y33" s="78" t="n">
        <v>37561</v>
      </c>
      <c r="Z33" s="78" t="n">
        <v>37591</v>
      </c>
      <c r="AA33" s="78" t="n">
        <v>37622</v>
      </c>
      <c r="AB33" s="78" t="n">
        <v>37653</v>
      </c>
      <c r="AC33" s="78" t="n">
        <v>37681</v>
      </c>
      <c r="AD33" s="78" t="n">
        <v>37712</v>
      </c>
      <c r="AE33" s="78" t="n">
        <v>37742</v>
      </c>
      <c r="AF33" s="78" t="n">
        <v>37773</v>
      </c>
      <c r="AG33" s="78" t="n">
        <v>37803</v>
      </c>
      <c r="AH33" s="78" t="n">
        <v>37834</v>
      </c>
      <c r="AI33" s="78" t="n">
        <v>37865</v>
      </c>
      <c r="AJ33" s="78" t="n">
        <v>37895</v>
      </c>
      <c r="AK33" s="78" t="n">
        <v>37926</v>
      </c>
      <c r="AL33" s="78" t="n">
        <v>37956</v>
      </c>
      <c r="AM33" s="78" t="n">
        <v>37987</v>
      </c>
      <c r="AN33" s="78" t="n">
        <v>38018</v>
      </c>
      <c r="AO33" s="78" t="n">
        <v>38047</v>
      </c>
      <c r="AP33" s="78" t="n">
        <v>38078</v>
      </c>
      <c r="AQ33" s="78" t="n">
        <v>38108</v>
      </c>
      <c r="AR33" s="78" t="n">
        <v>38139</v>
      </c>
      <c r="AS33" s="76" t="n">
        <v>38169</v>
      </c>
      <c r="AT33" s="76" t="n">
        <v>38200</v>
      </c>
      <c r="AU33" s="76" t="n">
        <v>38231</v>
      </c>
      <c r="AV33" s="76" t="n">
        <v>38261</v>
      </c>
      <c r="AW33" s="76" t="n">
        <v>38292</v>
      </c>
      <c r="AX33" s="76" t="n">
        <v>38322</v>
      </c>
      <c r="AY33" s="78" t="n">
        <v>38353</v>
      </c>
      <c r="AZ33" s="78" t="n">
        <v>38384</v>
      </c>
      <c r="BA33" s="78" t="n">
        <v>38412</v>
      </c>
      <c r="BB33" s="76" t="n">
        <v>38443</v>
      </c>
      <c r="BC33" s="76" t="n">
        <v>38473</v>
      </c>
      <c r="BD33" s="76" t="n">
        <v>38504</v>
      </c>
      <c r="BE33" s="76" t="n">
        <v>38534</v>
      </c>
      <c r="BF33" s="76" t="n">
        <v>38565</v>
      </c>
      <c r="BG33" s="76" t="n">
        <v>38596</v>
      </c>
      <c r="BH33" s="76" t="n">
        <v>38626</v>
      </c>
      <c r="BI33" s="76" t="n">
        <v>38657</v>
      </c>
      <c r="BJ33" s="76" t="n">
        <v>38687</v>
      </c>
      <c r="BK33" s="76" t="n">
        <v>38718</v>
      </c>
      <c r="BL33" s="76" t="n">
        <v>38749</v>
      </c>
      <c r="BM33" s="76" t="n">
        <v>38777</v>
      </c>
      <c r="BN33" s="76" t="n">
        <v>38808</v>
      </c>
      <c r="BO33" s="76" t="n">
        <v>38838</v>
      </c>
      <c r="BP33" s="76" t="n">
        <v>38869</v>
      </c>
      <c r="BQ33" s="76" t="n">
        <v>38899</v>
      </c>
      <c r="BR33" s="76" t="n">
        <v>38930</v>
      </c>
      <c r="BS33" s="76" t="n">
        <v>38961</v>
      </c>
      <c r="BT33" s="76" t="n">
        <v>38991</v>
      </c>
      <c r="BU33" s="76" t="n">
        <v>39022</v>
      </c>
      <c r="BV33" s="76" t="n">
        <v>39052</v>
      </c>
    </row>
    <row r="34" customFormat="false" ht="12.75" hidden="false" customHeight="false" outlineLevel="0" collapsed="false">
      <c r="A34" s="92"/>
      <c r="C34" s="92"/>
      <c r="F34" s="80"/>
      <c r="G34" s="121"/>
      <c r="H34" s="80"/>
      <c r="I34" s="80"/>
      <c r="J34" s="85"/>
      <c r="K34" s="85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Y34" s="80"/>
      <c r="AZ34" s="80"/>
      <c r="BA34" s="80"/>
    </row>
    <row r="35" customFormat="false" ht="12.75" hidden="false" customHeight="false" outlineLevel="0" collapsed="false">
      <c r="A35" s="80" t="n">
        <v>24669</v>
      </c>
      <c r="B35" s="80" t="s">
        <v>107</v>
      </c>
      <c r="C35" s="86" t="n">
        <v>12500</v>
      </c>
      <c r="D35" s="139" t="n">
        <v>35309</v>
      </c>
      <c r="E35" s="139" t="n">
        <v>38748</v>
      </c>
      <c r="F35" s="80" t="s">
        <v>47</v>
      </c>
      <c r="G35" s="140" t="n">
        <v>38383</v>
      </c>
      <c r="H35" s="86" t="n">
        <v>12500</v>
      </c>
      <c r="I35" s="86" t="n">
        <v>12500</v>
      </c>
      <c r="J35" s="85" t="n">
        <v>0.06</v>
      </c>
      <c r="K35" s="141"/>
      <c r="L35" s="86" t="n">
        <f aca="false">J35*L$11*'IG-BL by Month'!L40</f>
        <v>23250</v>
      </c>
      <c r="M35" s="86" t="n">
        <f aca="false">$J$35*M$11*'IG-BL by Month'!M40</f>
        <v>22500</v>
      </c>
      <c r="N35" s="86" t="n">
        <f aca="false">$J$35*N$11*'IG-BL by Month'!N40</f>
        <v>23250</v>
      </c>
      <c r="O35" s="86" t="n">
        <f aca="false">$J$35*O$11*'IG-BL by Month'!O40</f>
        <v>23250</v>
      </c>
      <c r="P35" s="86" t="n">
        <f aca="false">$J$35*P$11*'IG-BL by Month'!P40</f>
        <v>21000</v>
      </c>
      <c r="Q35" s="86" t="n">
        <f aca="false">$J$35*Q$11*'IG-BL by Month'!Q40</f>
        <v>23250</v>
      </c>
      <c r="R35" s="86" t="n">
        <f aca="false">$J$35*R$11*'IG-BL by Month'!R40</f>
        <v>22500</v>
      </c>
      <c r="S35" s="86" t="n">
        <f aca="false">$J$35*S$11*'IG-BL by Month'!S40</f>
        <v>23250</v>
      </c>
      <c r="T35" s="86" t="n">
        <f aca="false">$J$35*T$11*'IG-BL by Month'!T40</f>
        <v>22500</v>
      </c>
      <c r="U35" s="86" t="n">
        <f aca="false">$J$35*U$11*'IG-BL by Month'!U40</f>
        <v>23250</v>
      </c>
      <c r="V35" s="86" t="n">
        <f aca="false">$J$35*V$11*'IG-BL by Month'!V40</f>
        <v>23250</v>
      </c>
      <c r="W35" s="86" t="n">
        <f aca="false">$J$35*W$11*'IG-BL by Month'!W40</f>
        <v>22500</v>
      </c>
      <c r="X35" s="86" t="n">
        <f aca="false">$J$35*X$11*'IG-BL by Month'!X40</f>
        <v>23250</v>
      </c>
      <c r="Y35" s="86" t="n">
        <f aca="false">$J$35*Y$11*'IG-BL by Month'!Y40</f>
        <v>22500</v>
      </c>
      <c r="Z35" s="86" t="n">
        <f aca="false">$J$35*Z$11*'IG-BL by Month'!Z40</f>
        <v>23250</v>
      </c>
      <c r="AA35" s="86" t="n">
        <f aca="false">$J$35*AA$11*'IG-BL by Month'!AA40</f>
        <v>23250</v>
      </c>
      <c r="AB35" s="86" t="n">
        <f aca="false">$J$35*AB$11*'IG-BL by Month'!AB40</f>
        <v>21000</v>
      </c>
      <c r="AC35" s="86" t="n">
        <f aca="false">$J$35*AC$11*'IG-BL by Month'!AC40</f>
        <v>23250</v>
      </c>
      <c r="AD35" s="86" t="n">
        <f aca="false">$J$35*AD$11*'IG-BL by Month'!AD40</f>
        <v>22500</v>
      </c>
      <c r="AE35" s="86" t="n">
        <f aca="false">$J$35*AE$11*'IG-BL by Month'!AE40</f>
        <v>23250</v>
      </c>
      <c r="AF35" s="86" t="n">
        <f aca="false">$J$35*AF$11*'IG-BL by Month'!AF40</f>
        <v>22500</v>
      </c>
      <c r="AG35" s="86" t="n">
        <f aca="false">$J$35*AG$11*'IG-BL by Month'!AG40</f>
        <v>23250</v>
      </c>
      <c r="AH35" s="86" t="n">
        <f aca="false">$J$35*AH$11*'IG-BL by Month'!AH40</f>
        <v>23250</v>
      </c>
      <c r="AI35" s="86" t="n">
        <f aca="false">$J$35*AI$11*'IG-BL by Month'!AI40</f>
        <v>22500</v>
      </c>
      <c r="AJ35" s="86" t="n">
        <f aca="false">$J$35*AJ$11*'IG-BL by Month'!AJ40</f>
        <v>23250</v>
      </c>
      <c r="AK35" s="86" t="n">
        <f aca="false">$J$35*AK$11*'IG-BL by Month'!AK40</f>
        <v>22500</v>
      </c>
      <c r="AL35" s="86" t="n">
        <f aca="false">$J$35*AL$11*'IG-BL by Month'!AL40</f>
        <v>23250</v>
      </c>
      <c r="AM35" s="86" t="n">
        <f aca="false">$J$35*AM$11*'IG-BL by Month'!AM40</f>
        <v>23250</v>
      </c>
      <c r="AN35" s="86" t="n">
        <f aca="false">$J$35*AN$11*'IG-BL by Month'!AN40</f>
        <v>21750</v>
      </c>
      <c r="AO35" s="86" t="n">
        <f aca="false">$J$35*AO$11*'IG-BL by Month'!AO40</f>
        <v>23250</v>
      </c>
      <c r="AP35" s="86" t="n">
        <f aca="false">$J$35*AP$11*'IG-BL by Month'!AP40</f>
        <v>22500</v>
      </c>
      <c r="AQ35" s="86" t="n">
        <f aca="false">$J$35*AQ$11*'IG-BL by Month'!AQ40</f>
        <v>23250</v>
      </c>
      <c r="AR35" s="86" t="n">
        <f aca="false">$J$35*AR$11*'IG-BL by Month'!AR40</f>
        <v>22500</v>
      </c>
      <c r="AS35" s="86" t="n">
        <f aca="false">$J$35*AS$11*'IG-BL by Month'!AS40</f>
        <v>23250</v>
      </c>
      <c r="AT35" s="86" t="n">
        <f aca="false">$J$35*AT$11*'IG-BL by Month'!AT40</f>
        <v>23250</v>
      </c>
      <c r="AU35" s="86" t="n">
        <f aca="false">$J$35*AU$11*'IG-BL by Month'!AU40</f>
        <v>22500</v>
      </c>
      <c r="AV35" s="86" t="n">
        <f aca="false">$J$35*AV$11*'IG-BL by Month'!AV40</f>
        <v>23250</v>
      </c>
      <c r="AW35" s="86" t="n">
        <f aca="false">$J$35*AW$11*'IG-BL by Month'!AW40</f>
        <v>22500</v>
      </c>
      <c r="AX35" s="86" t="n">
        <f aca="false">$J$35*AX$11*'IG-BL by Month'!AX40</f>
        <v>23250</v>
      </c>
      <c r="AY35" s="86" t="n">
        <f aca="false">$J$35*AY$11*'IG-BL by Month'!AY40</f>
        <v>23250</v>
      </c>
      <c r="AZ35" s="86" t="n">
        <f aca="false">$J$35*AZ$11*'IG-BL by Month'!AZ40</f>
        <v>21000</v>
      </c>
      <c r="BA35" s="86" t="n">
        <f aca="false">$J$35*BA$11*'IG-BL by Month'!BA40</f>
        <v>23250</v>
      </c>
      <c r="BB35" s="86" t="n">
        <f aca="false">$J$35*BB$11*'IG-BL by Month'!BB40</f>
        <v>22500</v>
      </c>
      <c r="BC35" s="86" t="n">
        <f aca="false">$J$35*BC$11*'IG-BL by Month'!BC40</f>
        <v>23250</v>
      </c>
      <c r="BD35" s="86" t="n">
        <f aca="false">$J$35*BD$11*'IG-BL by Month'!BD40</f>
        <v>22500</v>
      </c>
      <c r="BE35" s="86" t="n">
        <f aca="false">$J$35*BE$11*'IG-BL by Month'!BE40</f>
        <v>23250</v>
      </c>
      <c r="BF35" s="86" t="n">
        <f aca="false">$J$35*BF$11*'IG-BL by Month'!BF40</f>
        <v>23250</v>
      </c>
      <c r="BG35" s="86" t="n">
        <f aca="false">$J$35*BG$11*'IG-BL by Month'!BG40</f>
        <v>22500</v>
      </c>
      <c r="BH35" s="86" t="n">
        <f aca="false">$J$35*BH$11*'IG-BL by Month'!BH40</f>
        <v>23250</v>
      </c>
      <c r="BI35" s="86" t="n">
        <f aca="false">$J$35*BI$11*'IG-BL by Month'!BI40</f>
        <v>22500</v>
      </c>
      <c r="BJ35" s="86" t="n">
        <f aca="false">$J$35*BJ$11*'IG-BL by Month'!BJ40</f>
        <v>23250</v>
      </c>
      <c r="BK35" s="86" t="n">
        <f aca="false">$J$35*BK$11*'IG-BL by Month'!BK40</f>
        <v>23250</v>
      </c>
      <c r="BL35" s="86" t="n">
        <f aca="false">$J$35*BL$11*'IG-BL by Month'!BL40</f>
        <v>21000</v>
      </c>
      <c r="BM35" s="86" t="n">
        <f aca="false">$J$35*BM$11*'IG-BL by Month'!BM40</f>
        <v>23250</v>
      </c>
      <c r="BN35" s="86" t="n">
        <f aca="false">$J$35*BN$11*'IG-BL by Month'!BN40</f>
        <v>22500</v>
      </c>
      <c r="BO35" s="86" t="n">
        <f aca="false">$J$35*BO$11*'IG-BL by Month'!BO40</f>
        <v>23250</v>
      </c>
      <c r="BP35" s="86" t="n">
        <f aca="false">$J$35*BP$11*'IG-BL by Month'!BP40</f>
        <v>22500</v>
      </c>
      <c r="BQ35" s="86" t="n">
        <f aca="false">$J$35*BQ$11*'IG-BL by Month'!BQ40</f>
        <v>23250</v>
      </c>
      <c r="BR35" s="86" t="n">
        <f aca="false">$J$35*BR$11*'IG-BL by Month'!BR40</f>
        <v>23250</v>
      </c>
      <c r="BS35" s="86" t="n">
        <f aca="false">$J$35*BS$11*'IG-BL by Month'!BS40</f>
        <v>22500</v>
      </c>
      <c r="BT35" s="86" t="n">
        <f aca="false">$J$35*BT$11*'IG-BL by Month'!BT40</f>
        <v>23250</v>
      </c>
      <c r="BU35" s="86" t="n">
        <f aca="false">$J$35*BU$11*'IG-BL by Month'!BU40</f>
        <v>22500</v>
      </c>
      <c r="BV35" s="86" t="n">
        <f aca="false">$J$35*BV$11*'IG-BL by Month'!BV40</f>
        <v>23250</v>
      </c>
    </row>
    <row r="36" customFormat="false" ht="12.75" hidden="false" customHeight="false" outlineLevel="0" collapsed="false">
      <c r="A36" s="80" t="n">
        <v>27047</v>
      </c>
      <c r="B36" s="80" t="s">
        <v>108</v>
      </c>
      <c r="C36" s="86" t="n">
        <v>125000</v>
      </c>
      <c r="D36" s="139" t="n">
        <v>36557</v>
      </c>
      <c r="E36" s="139" t="n">
        <v>38717</v>
      </c>
      <c r="F36" s="80" t="s">
        <v>49</v>
      </c>
      <c r="G36" s="140"/>
      <c r="H36" s="86" t="n">
        <v>125000</v>
      </c>
      <c r="I36" s="86" t="n">
        <v>125000</v>
      </c>
      <c r="J36" s="85" t="n">
        <v>0.03</v>
      </c>
      <c r="K36" s="62"/>
      <c r="L36" s="86" t="n">
        <f aca="false">$J$36*L$11*'IG-BL by Month'!L41</f>
        <v>116250</v>
      </c>
      <c r="M36" s="86" t="n">
        <f aca="false">$J$36*M$11*'IG-BL by Month'!M41</f>
        <v>112500</v>
      </c>
      <c r="N36" s="86" t="n">
        <f aca="false">$J$36*N$11*'IG-BL by Month'!N41</f>
        <v>116250</v>
      </c>
      <c r="O36" s="86" t="n">
        <f aca="false">$J$36*O$11*'IG-BL by Month'!O41</f>
        <v>139500</v>
      </c>
      <c r="P36" s="86" t="n">
        <f aca="false">$J$36*P$11*'IG-BL by Month'!P41</f>
        <v>126000</v>
      </c>
      <c r="Q36" s="86" t="n">
        <f aca="false">$J$36*Q$11*'IG-BL by Month'!Q41</f>
        <v>139500</v>
      </c>
      <c r="R36" s="86" t="n">
        <f aca="false">$J$36*R$11*'IG-BL by Month'!R41</f>
        <v>135000</v>
      </c>
      <c r="S36" s="86" t="n">
        <f aca="false">$J$36*S$11*'IG-BL by Month'!S41</f>
        <v>139500</v>
      </c>
      <c r="T36" s="86" t="n">
        <f aca="false">$J$36*T$11*'IG-BL by Month'!T41</f>
        <v>135000</v>
      </c>
      <c r="U36" s="86" t="n">
        <f aca="false">$J$36*U$11*'IG-BL by Month'!U41</f>
        <v>139500</v>
      </c>
      <c r="V36" s="86" t="n">
        <f aca="false">$J$36*V$11*'IG-BL by Month'!V41</f>
        <v>139500</v>
      </c>
      <c r="W36" s="86" t="n">
        <f aca="false">$J$36*W$11*'IG-BL by Month'!W41</f>
        <v>135000</v>
      </c>
      <c r="X36" s="86" t="n">
        <f aca="false">$J$36*X$11*'IG-BL by Month'!X41</f>
        <v>139500</v>
      </c>
      <c r="Y36" s="86" t="n">
        <f aca="false">$J$36*Y$11*'IG-BL by Month'!Y41</f>
        <v>135000</v>
      </c>
      <c r="Z36" s="86" t="n">
        <f aca="false">$J$36*Z$11*'IG-BL by Month'!Z41</f>
        <v>139500</v>
      </c>
      <c r="AA36" s="86" t="n">
        <f aca="false">$J$36*AA$11*'IG-BL by Month'!AA41</f>
        <v>139500</v>
      </c>
      <c r="AB36" s="86" t="n">
        <f aca="false">$J$36*AB$11*'IG-BL by Month'!AB41</f>
        <v>126000</v>
      </c>
      <c r="AC36" s="86" t="n">
        <f aca="false">$J$36*AC$11*'IG-BL by Month'!AC41</f>
        <v>139500</v>
      </c>
      <c r="AD36" s="86" t="n">
        <f aca="false">$J$36*AD$11*'IG-BL by Month'!AD41</f>
        <v>135000</v>
      </c>
      <c r="AE36" s="86" t="n">
        <f aca="false">$J$36*AE$11*'IG-BL by Month'!AE41</f>
        <v>139500</v>
      </c>
      <c r="AF36" s="86" t="n">
        <f aca="false">$J$36*AF$11*'IG-BL by Month'!AF41</f>
        <v>135000</v>
      </c>
      <c r="AG36" s="86" t="n">
        <f aca="false">$J$36*AG$11*'IG-BL by Month'!AG41</f>
        <v>139500</v>
      </c>
      <c r="AH36" s="86" t="n">
        <f aca="false">$J$36*AH$11*'IG-BL by Month'!AH41</f>
        <v>139500</v>
      </c>
      <c r="AI36" s="86" t="n">
        <f aca="false">$J$36*AI$11*'IG-BL by Month'!AI41</f>
        <v>135000</v>
      </c>
      <c r="AJ36" s="86" t="n">
        <f aca="false">$J$36*AJ$11*'IG-BL by Month'!AJ41</f>
        <v>139500</v>
      </c>
      <c r="AK36" s="86" t="n">
        <f aca="false">$J$36*AK$11*'IG-BL by Month'!AK41</f>
        <v>135000</v>
      </c>
      <c r="AL36" s="86" t="n">
        <f aca="false">$J$36*AL$11*'IG-BL by Month'!AL41</f>
        <v>139500</v>
      </c>
      <c r="AM36" s="86" t="n">
        <f aca="false">$J$36*AM$11*'IG-BL by Month'!AM41</f>
        <v>139500</v>
      </c>
      <c r="AN36" s="86" t="n">
        <f aca="false">$J$36*AN$11*'IG-BL by Month'!AN41</f>
        <v>130500</v>
      </c>
      <c r="AO36" s="86" t="n">
        <f aca="false">$J$36*AO$11*'IG-BL by Month'!AO41</f>
        <v>139500</v>
      </c>
      <c r="AP36" s="86" t="n">
        <f aca="false">$J$36*AP$11*'IG-BL by Month'!AP41</f>
        <v>135000</v>
      </c>
      <c r="AQ36" s="86" t="n">
        <f aca="false">$J$36*AQ$11*'IG-BL by Month'!AQ41</f>
        <v>139500</v>
      </c>
      <c r="AR36" s="86" t="n">
        <f aca="false">$J$36*AR$11*'IG-BL by Month'!AR41</f>
        <v>135000</v>
      </c>
      <c r="AS36" s="86" t="n">
        <f aca="false">$J$36*AS$11*'IG-BL by Month'!AS41</f>
        <v>139500</v>
      </c>
      <c r="AT36" s="86" t="n">
        <f aca="false">$J$36*AT$11*'IG-BL by Month'!AT41</f>
        <v>139500</v>
      </c>
      <c r="AU36" s="86" t="n">
        <f aca="false">$J$36*AU$11*'IG-BL by Month'!AU41</f>
        <v>135000</v>
      </c>
      <c r="AV36" s="86" t="n">
        <f aca="false">$J$36*AV$11*'IG-BL by Month'!AV41</f>
        <v>139500</v>
      </c>
      <c r="AW36" s="86" t="n">
        <f aca="false">$J$36*AW$11*'IG-BL by Month'!AW41</f>
        <v>135000</v>
      </c>
      <c r="AX36" s="86" t="n">
        <f aca="false">$J$36*AX$11*'IG-BL by Month'!AX41</f>
        <v>139500</v>
      </c>
      <c r="AY36" s="86" t="n">
        <f aca="false">$J$36*AY$11*'IG-BL by Month'!AY41</f>
        <v>139500</v>
      </c>
      <c r="AZ36" s="86" t="n">
        <f aca="false">$J$36*AZ$11*'IG-BL by Month'!AZ41</f>
        <v>126000</v>
      </c>
      <c r="BA36" s="86" t="n">
        <f aca="false">$J$36*BA$11*'IG-BL by Month'!BA41</f>
        <v>139500</v>
      </c>
      <c r="BB36" s="86" t="n">
        <f aca="false">$J$36*BB$11*'IG-BL by Month'!BB41</f>
        <v>135000</v>
      </c>
      <c r="BC36" s="86" t="n">
        <f aca="false">$J$36*BC$11*'IG-BL by Month'!BC41</f>
        <v>139500</v>
      </c>
      <c r="BD36" s="86" t="n">
        <f aca="false">$J$36*BD$11*'IG-BL by Month'!BD41</f>
        <v>135000</v>
      </c>
      <c r="BE36" s="86" t="n">
        <f aca="false">$J$36*BE$11*'IG-BL by Month'!BE41</f>
        <v>139500</v>
      </c>
      <c r="BF36" s="86" t="n">
        <f aca="false">$J$36*BF$11*'IG-BL by Month'!BF41</f>
        <v>139500</v>
      </c>
      <c r="BG36" s="86" t="n">
        <f aca="false">$J$36*BG$11*'IG-BL by Month'!BG41</f>
        <v>135000</v>
      </c>
      <c r="BH36" s="86" t="n">
        <f aca="false">$J$36*BH$11*'IG-BL by Month'!BH41</f>
        <v>139500</v>
      </c>
      <c r="BI36" s="86" t="n">
        <f aca="false">$J$36*BI$11*'IG-BL by Month'!BI41</f>
        <v>135000</v>
      </c>
      <c r="BJ36" s="86" t="n">
        <f aca="false">$J$36*BJ$11*'IG-BL by Month'!BJ41</f>
        <v>139500</v>
      </c>
      <c r="BK36" s="86" t="n">
        <f aca="false">$J$36*BK$11*'IG-BL by Month'!BK41</f>
        <v>0</v>
      </c>
      <c r="BL36" s="86" t="n">
        <f aca="false">$J$36*BL$11*'IG-BL by Month'!BL41</f>
        <v>0</v>
      </c>
      <c r="BM36" s="86" t="n">
        <f aca="false">$J$36*BM$11*'IG-BL by Month'!BM41</f>
        <v>0</v>
      </c>
      <c r="BN36" s="86" t="n">
        <f aca="false">$J$36*BN$11*'IG-BL by Month'!BN41</f>
        <v>0</v>
      </c>
      <c r="BO36" s="86" t="n">
        <f aca="false">$J$36*BO$11*'IG-BL by Month'!BO41</f>
        <v>0</v>
      </c>
      <c r="BP36" s="86" t="n">
        <f aca="false">$J$36*BP$11*'IG-BL by Month'!BP41</f>
        <v>0</v>
      </c>
      <c r="BQ36" s="86" t="n">
        <f aca="false">$J$36*BQ$11*'IG-BL by Month'!BQ41</f>
        <v>0</v>
      </c>
      <c r="BR36" s="86" t="n">
        <f aca="false">$J$36*BR$11*'IG-BL by Month'!BR41</f>
        <v>0</v>
      </c>
      <c r="BS36" s="86" t="n">
        <f aca="false">$J$36*BS$11*'IG-BL by Month'!BS41</f>
        <v>0</v>
      </c>
      <c r="BT36" s="86" t="n">
        <f aca="false">$J$36*BT$11*'IG-BL by Month'!BT41</f>
        <v>0</v>
      </c>
      <c r="BU36" s="86" t="n">
        <f aca="false">$J$36*BU$11*'IG-BL by Month'!BU41</f>
        <v>0</v>
      </c>
      <c r="BV36" s="86" t="n">
        <f aca="false">$J$36*BV$11*'IG-BL by Month'!BV41</f>
        <v>0</v>
      </c>
    </row>
    <row r="37" customFormat="false" ht="12.75" hidden="false" customHeight="false" outlineLevel="0" collapsed="false">
      <c r="A37" s="80" t="n">
        <v>27344</v>
      </c>
      <c r="B37" s="80" t="s">
        <v>109</v>
      </c>
      <c r="C37" s="86" t="n">
        <v>13500</v>
      </c>
      <c r="D37" s="139" t="n">
        <v>36892</v>
      </c>
      <c r="E37" s="139" t="n">
        <v>37621</v>
      </c>
      <c r="F37" s="80" t="s">
        <v>49</v>
      </c>
      <c r="G37" s="121"/>
      <c r="H37" s="86" t="n">
        <v>13500</v>
      </c>
      <c r="I37" s="86" t="n">
        <v>13500</v>
      </c>
      <c r="J37" s="85" t="n">
        <v>0.045</v>
      </c>
      <c r="K37" s="62"/>
      <c r="L37" s="86" t="n">
        <f aca="false">$J$37*L$11*'IG-BL by Month'!L42</f>
        <v>18832.5</v>
      </c>
      <c r="M37" s="86" t="n">
        <f aca="false">$J$37*M$11*'IG-BL by Month'!M42</f>
        <v>18225</v>
      </c>
      <c r="N37" s="86" t="n">
        <f aca="false">$J$37*N$11*'IG-BL by Month'!N42</f>
        <v>18832.5</v>
      </c>
      <c r="O37" s="86" t="n">
        <f aca="false">$J$37*O$11*'IG-BL by Month'!O42</f>
        <v>18832.5</v>
      </c>
      <c r="P37" s="86" t="n">
        <f aca="false">$J$37*P$11*'IG-BL by Month'!P42</f>
        <v>17010</v>
      </c>
      <c r="Q37" s="86" t="n">
        <f aca="false">$J$37*Q$11*'IG-BL by Month'!Q42</f>
        <v>18832.5</v>
      </c>
      <c r="R37" s="86" t="n">
        <f aca="false">$J$37*R$11*'IG-BL by Month'!R42</f>
        <v>18225</v>
      </c>
      <c r="S37" s="86" t="n">
        <f aca="false">$J$37*S$11*'IG-BL by Month'!S42</f>
        <v>18832.5</v>
      </c>
      <c r="T37" s="86" t="n">
        <f aca="false">$J$37*T$11*'IG-BL by Month'!T42</f>
        <v>18225</v>
      </c>
      <c r="U37" s="86" t="n">
        <f aca="false">$J$37*U$11*'IG-BL by Month'!U42</f>
        <v>18832.5</v>
      </c>
      <c r="V37" s="86" t="n">
        <f aca="false">$J$37*V$11*'IG-BL by Month'!V42</f>
        <v>18832.5</v>
      </c>
      <c r="W37" s="86" t="n">
        <f aca="false">$J$37*W$11*'IG-BL by Month'!W42</f>
        <v>18225</v>
      </c>
      <c r="X37" s="86" t="n">
        <f aca="false">$J$37*X$11*'IG-BL by Month'!X42</f>
        <v>18832.5</v>
      </c>
      <c r="Y37" s="86" t="n">
        <f aca="false">$J$37*Y$11*'IG-BL by Month'!Y42</f>
        <v>18225</v>
      </c>
      <c r="Z37" s="86" t="n">
        <f aca="false">$J$37*Z$11*'IG-BL by Month'!Z42</f>
        <v>18832.5</v>
      </c>
      <c r="AA37" s="86" t="n">
        <f aca="false">$J$37*AA$11*'IG-BL by Month'!AA42</f>
        <v>0</v>
      </c>
      <c r="AB37" s="86" t="n">
        <f aca="false">$J$37*AB$11*'IG-BL by Month'!AB42</f>
        <v>0</v>
      </c>
      <c r="AC37" s="86" t="n">
        <f aca="false">$J$37*AC$11*'IG-BL by Month'!AC42</f>
        <v>0</v>
      </c>
      <c r="AD37" s="86" t="n">
        <f aca="false">$J$37*AD$11*'IG-BL by Month'!AD42</f>
        <v>0</v>
      </c>
      <c r="AE37" s="86" t="n">
        <f aca="false">$J$37*AE$11*'IG-BL by Month'!AE42</f>
        <v>0</v>
      </c>
      <c r="AF37" s="86" t="n">
        <f aca="false">$J$37*AF$11*'IG-BL by Month'!AF42</f>
        <v>0</v>
      </c>
      <c r="AG37" s="86" t="n">
        <f aca="false">$J$37*AG$11*'IG-BL by Month'!AG42</f>
        <v>0</v>
      </c>
      <c r="AH37" s="86" t="n">
        <f aca="false">$J$37*AH$11*'IG-BL by Month'!AH42</f>
        <v>0</v>
      </c>
      <c r="AI37" s="86" t="n">
        <f aca="false">$J$37*AI$11*'IG-BL by Month'!AI42</f>
        <v>0</v>
      </c>
      <c r="AJ37" s="86" t="n">
        <f aca="false">$J$37*AJ$11*'IG-BL by Month'!AJ42</f>
        <v>0</v>
      </c>
      <c r="AK37" s="86" t="n">
        <f aca="false">$J$37*AK$11*'IG-BL by Month'!AK42</f>
        <v>0</v>
      </c>
      <c r="AL37" s="86" t="n">
        <f aca="false">$J$37*AL$11*'IG-BL by Month'!AL42</f>
        <v>0</v>
      </c>
      <c r="AM37" s="86" t="n">
        <f aca="false">$J$37*AM$11*'IG-BL by Month'!AM42</f>
        <v>0</v>
      </c>
      <c r="AN37" s="86" t="n">
        <f aca="false">$J$37*AN$11*'IG-BL by Month'!AN42</f>
        <v>0</v>
      </c>
      <c r="AO37" s="86" t="n">
        <f aca="false">$J$37*AO$11*'IG-BL by Month'!AO42</f>
        <v>0</v>
      </c>
      <c r="AP37" s="86" t="n">
        <f aca="false">$J$37*AP$11*'IG-BL by Month'!AP42</f>
        <v>0</v>
      </c>
      <c r="AQ37" s="86" t="n">
        <f aca="false">$J$37*AQ$11*'IG-BL by Month'!AQ42</f>
        <v>0</v>
      </c>
      <c r="AR37" s="86" t="n">
        <f aca="false">$J$37*AR$11*'IG-BL by Month'!AR42</f>
        <v>0</v>
      </c>
      <c r="AS37" s="86" t="n">
        <f aca="false">$J$37*AS$11*'IG-BL by Month'!AS42</f>
        <v>0</v>
      </c>
      <c r="AT37" s="86" t="n">
        <f aca="false">$J$37*AT$11*'IG-BL by Month'!AT42</f>
        <v>0</v>
      </c>
      <c r="AU37" s="86" t="n">
        <f aca="false">$J$37*AU$11*'IG-BL by Month'!AU42</f>
        <v>0</v>
      </c>
      <c r="AV37" s="86" t="n">
        <f aca="false">$J$37*AV$11*'IG-BL by Month'!AV42</f>
        <v>0</v>
      </c>
      <c r="AW37" s="86" t="n">
        <f aca="false">$J$37*AW$11*'IG-BL by Month'!AW42</f>
        <v>0</v>
      </c>
      <c r="AX37" s="86" t="n">
        <f aca="false">$J$37*AX$11*'IG-BL by Month'!AX42</f>
        <v>0</v>
      </c>
      <c r="AY37" s="86" t="n">
        <f aca="false">$J$37*AY$11*'IG-BL by Month'!AY42</f>
        <v>0</v>
      </c>
      <c r="AZ37" s="86" t="n">
        <f aca="false">$J$37*AZ$11*'IG-BL by Month'!AZ42</f>
        <v>0</v>
      </c>
      <c r="BA37" s="86" t="n">
        <f aca="false">$J$37*BA$11*'IG-BL by Month'!BA42</f>
        <v>0</v>
      </c>
      <c r="BB37" s="86" t="n">
        <f aca="false">$J$37*BB$11*'IG-BL by Month'!BB42</f>
        <v>0</v>
      </c>
      <c r="BC37" s="86" t="n">
        <f aca="false">$J$37*BC$11*'IG-BL by Month'!BC42</f>
        <v>0</v>
      </c>
      <c r="BD37" s="86" t="n">
        <f aca="false">$J$37*BD$11*'IG-BL by Month'!BD42</f>
        <v>0</v>
      </c>
      <c r="BE37" s="86" t="n">
        <f aca="false">$J$37*BE$11*'IG-BL by Month'!BE42</f>
        <v>0</v>
      </c>
      <c r="BF37" s="86" t="n">
        <f aca="false">$J$37*BF$11*'IG-BL by Month'!BF42</f>
        <v>0</v>
      </c>
      <c r="BG37" s="86" t="n">
        <f aca="false">$J$37*BG$11*'IG-BL by Month'!BG42</f>
        <v>0</v>
      </c>
      <c r="BH37" s="86" t="n">
        <f aca="false">$J$37*BH$11*'IG-BL by Month'!BH42</f>
        <v>0</v>
      </c>
      <c r="BI37" s="86" t="n">
        <f aca="false">$J$37*BI$11*'IG-BL by Month'!BI42</f>
        <v>0</v>
      </c>
      <c r="BJ37" s="86" t="n">
        <f aca="false">$J$37*BJ$11*'IG-BL by Month'!BJ42</f>
        <v>0</v>
      </c>
      <c r="BK37" s="86" t="n">
        <f aca="false">$J$37*BK$11*'IG-BL by Month'!BK42</f>
        <v>0</v>
      </c>
      <c r="BL37" s="86" t="n">
        <f aca="false">$J$37*BL$11*'IG-BL by Month'!BL42</f>
        <v>0</v>
      </c>
      <c r="BM37" s="86" t="n">
        <f aca="false">$J$37*BM$11*'IG-BL by Month'!BM42</f>
        <v>0</v>
      </c>
      <c r="BN37" s="86" t="n">
        <f aca="false">$J$37*BN$11*'IG-BL by Month'!BN42</f>
        <v>0</v>
      </c>
      <c r="BO37" s="86" t="n">
        <f aca="false">$J$37*BO$11*'IG-BL by Month'!BO42</f>
        <v>0</v>
      </c>
      <c r="BP37" s="86" t="n">
        <f aca="false">$J$37*BP$11*'IG-BL by Month'!BP42</f>
        <v>0</v>
      </c>
      <c r="BQ37" s="86" t="n">
        <f aca="false">$J$37*BQ$11*'IG-BL by Month'!BQ42</f>
        <v>0</v>
      </c>
      <c r="BR37" s="86" t="n">
        <f aca="false">$J$37*BR$11*'IG-BL by Month'!BR42</f>
        <v>0</v>
      </c>
      <c r="BS37" s="86" t="n">
        <f aca="false">$J$37*BS$11*'IG-BL by Month'!BS42</f>
        <v>0</v>
      </c>
      <c r="BT37" s="86" t="n">
        <f aca="false">$J$37*BT$11*'IG-BL by Month'!BT42</f>
        <v>0</v>
      </c>
      <c r="BU37" s="86" t="n">
        <f aca="false">$J$37*BU$11*'IG-BL by Month'!BU42</f>
        <v>0</v>
      </c>
      <c r="BV37" s="86" t="n">
        <f aca="false">$J$37*BV$11*'IG-BL by Month'!BV42</f>
        <v>0</v>
      </c>
    </row>
    <row r="38" customFormat="false" ht="12.75" hidden="false" customHeight="false" outlineLevel="0" collapsed="false">
      <c r="A38" s="80" t="n">
        <v>27371</v>
      </c>
      <c r="B38" s="80" t="s">
        <v>22</v>
      </c>
      <c r="C38" s="86" t="n">
        <v>21200</v>
      </c>
      <c r="D38" s="139" t="n">
        <v>36923</v>
      </c>
      <c r="E38" s="139" t="n">
        <v>37256</v>
      </c>
      <c r="F38" s="80" t="s">
        <v>49</v>
      </c>
      <c r="G38" s="121"/>
      <c r="H38" s="124" t="n">
        <v>21200</v>
      </c>
      <c r="I38" s="124" t="n">
        <v>21200</v>
      </c>
      <c r="J38" s="144" t="n">
        <v>0.045</v>
      </c>
      <c r="K38" s="145"/>
      <c r="L38" s="124" t="n">
        <f aca="false">$J$38*L$11*'IG-BL by Month'!L43</f>
        <v>29574</v>
      </c>
      <c r="M38" s="124" t="n">
        <f aca="false">$J$38*M$11*'IG-BL by Month'!M43</f>
        <v>28620</v>
      </c>
      <c r="N38" s="124" t="n">
        <f aca="false">$J$38*N$11*'IG-BL by Month'!N43</f>
        <v>29574</v>
      </c>
      <c r="O38" s="124" t="n">
        <f aca="false">$J$38*O$11*'IG-BL by Month'!O43</f>
        <v>0</v>
      </c>
      <c r="P38" s="124" t="n">
        <f aca="false">$J$38*P$11*'IG-BL by Month'!P43</f>
        <v>0</v>
      </c>
      <c r="Q38" s="124" t="n">
        <f aca="false">$J$38*Q$11*'IG-BL by Month'!Q43</f>
        <v>0</v>
      </c>
      <c r="R38" s="124" t="n">
        <f aca="false">$J$38*R$11*'IG-BL by Month'!R43</f>
        <v>0</v>
      </c>
      <c r="S38" s="124" t="n">
        <f aca="false">$J$38*S$11*'IG-BL by Month'!S43</f>
        <v>0</v>
      </c>
      <c r="T38" s="124" t="n">
        <f aca="false">$J$38*T$11*'IG-BL by Month'!T43</f>
        <v>0</v>
      </c>
      <c r="U38" s="124" t="n">
        <f aca="false">$J$38*U$11*'IG-BL by Month'!U43</f>
        <v>0</v>
      </c>
      <c r="V38" s="124" t="n">
        <f aca="false">$J$38*V$11*'IG-BL by Month'!V43</f>
        <v>0</v>
      </c>
      <c r="W38" s="124" t="n">
        <f aca="false">$J$38*W$11*'IG-BL by Month'!W43</f>
        <v>0</v>
      </c>
      <c r="X38" s="124" t="n">
        <f aca="false">$J$38*X$11*'IG-BL by Month'!X43</f>
        <v>0</v>
      </c>
      <c r="Y38" s="124" t="n">
        <f aca="false">$J$38*Y$11*'IG-BL by Month'!Y43</f>
        <v>0</v>
      </c>
      <c r="Z38" s="124" t="n">
        <f aca="false">$J$38*Z$11*'IG-BL by Month'!Z43</f>
        <v>0</v>
      </c>
      <c r="AA38" s="124" t="n">
        <f aca="false">$J$38*AA$11*'IG-BL by Month'!AA43</f>
        <v>0</v>
      </c>
      <c r="AB38" s="124" t="n">
        <f aca="false">$J$38*AB$11*'IG-BL by Month'!AB43</f>
        <v>0</v>
      </c>
      <c r="AC38" s="124" t="n">
        <f aca="false">$J$38*AC$11*'IG-BL by Month'!AC43</f>
        <v>0</v>
      </c>
      <c r="AD38" s="124" t="n">
        <f aca="false">$J$38*AD$11*'IG-BL by Month'!AD43</f>
        <v>0</v>
      </c>
      <c r="AE38" s="124" t="n">
        <f aca="false">$J$38*AE$11*'IG-BL by Month'!AE43</f>
        <v>0</v>
      </c>
      <c r="AF38" s="124" t="n">
        <f aca="false">$J$38*AF$11*'IG-BL by Month'!AF43</f>
        <v>0</v>
      </c>
      <c r="AG38" s="124" t="n">
        <f aca="false">$J$38*AG$11*'IG-BL by Month'!AG43</f>
        <v>0</v>
      </c>
      <c r="AH38" s="124" t="n">
        <f aca="false">$J$38*AH$11*'IG-BL by Month'!AH43</f>
        <v>0</v>
      </c>
      <c r="AI38" s="124" t="n">
        <f aca="false">$J$38*AI$11*'IG-BL by Month'!AI43</f>
        <v>0</v>
      </c>
      <c r="AJ38" s="124" t="n">
        <f aca="false">$J$38*AJ$11*'IG-BL by Month'!AJ43</f>
        <v>0</v>
      </c>
      <c r="AK38" s="124" t="n">
        <f aca="false">$J$38*AK$11*'IG-BL by Month'!AK43</f>
        <v>0</v>
      </c>
      <c r="AL38" s="124" t="n">
        <f aca="false">$J$38*AL$11*'IG-BL by Month'!AL43</f>
        <v>0</v>
      </c>
      <c r="AM38" s="124" t="n">
        <f aca="false">$J$38*AM$11*'IG-BL by Month'!AM43</f>
        <v>0</v>
      </c>
      <c r="AN38" s="124" t="n">
        <f aca="false">$J$38*AN$11*'IG-BL by Month'!AN43</f>
        <v>0</v>
      </c>
      <c r="AO38" s="124" t="n">
        <f aca="false">$J$38*AO$11*'IG-BL by Month'!AO43</f>
        <v>0</v>
      </c>
      <c r="AP38" s="124" t="n">
        <f aca="false">$J$38*AP$11*'IG-BL by Month'!AP43</f>
        <v>0</v>
      </c>
      <c r="AQ38" s="124" t="n">
        <f aca="false">$J$38*AQ$11*'IG-BL by Month'!AQ43</f>
        <v>0</v>
      </c>
      <c r="AR38" s="124" t="n">
        <f aca="false">$J$38*AR$11*'IG-BL by Month'!AR43</f>
        <v>0</v>
      </c>
      <c r="AS38" s="124" t="n">
        <f aca="false">$J$38*AS$11*'IG-BL by Month'!AS43</f>
        <v>0</v>
      </c>
      <c r="AT38" s="124" t="n">
        <f aca="false">$J$38*AT$11*'IG-BL by Month'!AT43</f>
        <v>0</v>
      </c>
      <c r="AU38" s="124" t="n">
        <f aca="false">$J$38*AU$11*'IG-BL by Month'!AU43</f>
        <v>0</v>
      </c>
      <c r="AV38" s="124" t="n">
        <f aca="false">$J$38*AV$11*'IG-BL by Month'!AV43</f>
        <v>0</v>
      </c>
      <c r="AW38" s="124" t="n">
        <f aca="false">$J$38*AW$11*'IG-BL by Month'!AW43</f>
        <v>0</v>
      </c>
      <c r="AX38" s="124" t="n">
        <f aca="false">$J$38*AX$11*'IG-BL by Month'!AX43</f>
        <v>0</v>
      </c>
      <c r="AY38" s="124" t="n">
        <f aca="false">$J$38*AY$11*'IG-BL by Month'!AY43</f>
        <v>0</v>
      </c>
      <c r="AZ38" s="124" t="n">
        <f aca="false">$J$38*AZ$11*'IG-BL by Month'!AZ43</f>
        <v>0</v>
      </c>
      <c r="BA38" s="124" t="n">
        <f aca="false">$J$38*BA$11*'IG-BL by Month'!BA43</f>
        <v>0</v>
      </c>
      <c r="BB38" s="124" t="n">
        <f aca="false">$J$38*BB$11*'IG-BL by Month'!BB43</f>
        <v>0</v>
      </c>
      <c r="BC38" s="124" t="n">
        <f aca="false">$J$38*BC$11*'IG-BL by Month'!BC43</f>
        <v>0</v>
      </c>
      <c r="BD38" s="124" t="n">
        <f aca="false">$J$38*BD$11*'IG-BL by Month'!BD43</f>
        <v>0</v>
      </c>
      <c r="BE38" s="124" t="n">
        <f aca="false">$J$38*BE$11*'IG-BL by Month'!BE43</f>
        <v>0</v>
      </c>
      <c r="BF38" s="124" t="n">
        <f aca="false">$J$38*BF$11*'IG-BL by Month'!BF43</f>
        <v>0</v>
      </c>
      <c r="BG38" s="124" t="n">
        <f aca="false">$J$38*BG$11*'IG-BL by Month'!BG43</f>
        <v>0</v>
      </c>
      <c r="BH38" s="124" t="n">
        <f aca="false">$J$38*BH$11*'IG-BL by Month'!BH43</f>
        <v>0</v>
      </c>
      <c r="BI38" s="124" t="n">
        <f aca="false">$J$38*BI$11*'IG-BL by Month'!BI43</f>
        <v>0</v>
      </c>
      <c r="BJ38" s="124" t="n">
        <f aca="false">$J$38*BJ$11*'IG-BL by Month'!BJ43</f>
        <v>0</v>
      </c>
      <c r="BK38" s="124" t="n">
        <f aca="false">$J$38*BK$11*'IG-BL by Month'!BK43</f>
        <v>0</v>
      </c>
      <c r="BL38" s="124" t="n">
        <f aca="false">$J$38*BL$11*'IG-BL by Month'!BL43</f>
        <v>0</v>
      </c>
      <c r="BM38" s="124" t="n">
        <f aca="false">$J$38*BM$11*'IG-BL by Month'!BM43</f>
        <v>0</v>
      </c>
      <c r="BN38" s="124" t="n">
        <f aca="false">$J$38*BN$11*'IG-BL by Month'!BN43</f>
        <v>0</v>
      </c>
      <c r="BO38" s="124" t="n">
        <f aca="false">$J$38*BO$11*'IG-BL by Month'!BO43</f>
        <v>0</v>
      </c>
      <c r="BP38" s="124" t="n">
        <f aca="false">$J$38*BP$11*'IG-BL by Month'!BP43</f>
        <v>0</v>
      </c>
      <c r="BQ38" s="124" t="n">
        <f aca="false">$J$38*BQ$11*'IG-BL by Month'!BQ43</f>
        <v>0</v>
      </c>
      <c r="BR38" s="124" t="n">
        <f aca="false">$J$38*BR$11*'IG-BL by Month'!BR43</f>
        <v>0</v>
      </c>
      <c r="BS38" s="124" t="n">
        <f aca="false">$J$38*BS$11*'IG-BL by Month'!BS43</f>
        <v>0</v>
      </c>
      <c r="BT38" s="124" t="n">
        <f aca="false">$J$38*BT$11*'IG-BL by Month'!BT43</f>
        <v>0</v>
      </c>
      <c r="BU38" s="124" t="n">
        <f aca="false">$J$38*BU$11*'IG-BL by Month'!BU43</f>
        <v>0</v>
      </c>
      <c r="BV38" s="124" t="n">
        <f aca="false">$J$38*BV$11*'IG-BL by Month'!BV43</f>
        <v>0</v>
      </c>
    </row>
    <row r="39" customFormat="false" ht="12.75" hidden="false" customHeight="false" outlineLevel="0" collapsed="false">
      <c r="H39" s="82" t="n">
        <f aca="false">SUM(H35:H38)</f>
        <v>172200</v>
      </c>
      <c r="I39" s="82" t="n">
        <f aca="false">SUM(I35:I38)</f>
        <v>172200</v>
      </c>
      <c r="J39" s="147"/>
      <c r="K39" s="62" t="n">
        <f aca="false">SUM(K35:K38)</f>
        <v>0</v>
      </c>
      <c r="L39" s="82" t="n">
        <f aca="false">SUM(L35:L38)</f>
        <v>187906.5</v>
      </c>
      <c r="M39" s="82" t="n">
        <f aca="false">SUM(M35:M38)</f>
        <v>181845</v>
      </c>
      <c r="N39" s="82" t="n">
        <f aca="false">SUM(N35:N38)</f>
        <v>187906.5</v>
      </c>
      <c r="O39" s="82" t="n">
        <f aca="false">SUM(O35:O38)</f>
        <v>181582.5</v>
      </c>
      <c r="P39" s="82" t="n">
        <f aca="false">SUM(P35:P38)</f>
        <v>164010</v>
      </c>
      <c r="Q39" s="82" t="n">
        <f aca="false">SUM(Q35:Q38)</f>
        <v>181582.5</v>
      </c>
      <c r="R39" s="82" t="n">
        <f aca="false">SUM(R35:R38)</f>
        <v>175725</v>
      </c>
      <c r="S39" s="82" t="n">
        <f aca="false">SUM(S35:S38)</f>
        <v>181582.5</v>
      </c>
      <c r="T39" s="82" t="n">
        <f aca="false">SUM(T35:T38)</f>
        <v>175725</v>
      </c>
      <c r="U39" s="82" t="n">
        <f aca="false">SUM(U35:U38)</f>
        <v>181582.5</v>
      </c>
      <c r="V39" s="82" t="n">
        <f aca="false">SUM(V35:V38)</f>
        <v>181582.5</v>
      </c>
      <c r="W39" s="82" t="n">
        <f aca="false">SUM(W35:W38)</f>
        <v>175725</v>
      </c>
      <c r="X39" s="82" t="n">
        <f aca="false">SUM(X35:X38)</f>
        <v>181582.5</v>
      </c>
      <c r="Y39" s="82" t="n">
        <f aca="false">SUM(Y35:Y38)</f>
        <v>175725</v>
      </c>
      <c r="Z39" s="82" t="n">
        <f aca="false">SUM(Z35:Z38)</f>
        <v>181582.5</v>
      </c>
      <c r="AA39" s="82" t="n">
        <f aca="false">SUM(AA35:AA38)</f>
        <v>162750</v>
      </c>
      <c r="AB39" s="82" t="n">
        <f aca="false">SUM(AB35:AB38)</f>
        <v>147000</v>
      </c>
      <c r="AC39" s="82" t="n">
        <f aca="false">SUM(AC35:AC38)</f>
        <v>162750</v>
      </c>
      <c r="AD39" s="82" t="n">
        <f aca="false">SUM(AD35:AD38)</f>
        <v>157500</v>
      </c>
      <c r="AE39" s="82" t="n">
        <f aca="false">SUM(AE35:AE38)</f>
        <v>162750</v>
      </c>
      <c r="AF39" s="82" t="n">
        <f aca="false">SUM(AF35:AF38)</f>
        <v>157500</v>
      </c>
      <c r="AG39" s="82" t="n">
        <f aca="false">SUM(AG35:AG38)</f>
        <v>162750</v>
      </c>
      <c r="AH39" s="82" t="n">
        <f aca="false">SUM(AH35:AH38)</f>
        <v>162750</v>
      </c>
      <c r="AI39" s="82" t="n">
        <f aca="false">SUM(AI35:AI38)</f>
        <v>157500</v>
      </c>
      <c r="AJ39" s="82" t="n">
        <f aca="false">SUM(AJ35:AJ38)</f>
        <v>162750</v>
      </c>
      <c r="AK39" s="82" t="n">
        <f aca="false">SUM(AK35:AK38)</f>
        <v>157500</v>
      </c>
      <c r="AL39" s="82" t="n">
        <f aca="false">SUM(AL35:AL38)</f>
        <v>162750</v>
      </c>
      <c r="AM39" s="82" t="n">
        <f aca="false">SUM(AM35:AM38)</f>
        <v>162750</v>
      </c>
      <c r="AN39" s="82" t="n">
        <f aca="false">SUM(AN35:AN38)</f>
        <v>152250</v>
      </c>
      <c r="AO39" s="82" t="n">
        <f aca="false">SUM(AO35:AO38)</f>
        <v>162750</v>
      </c>
      <c r="AP39" s="82" t="n">
        <f aca="false">SUM(AP35:AP38)</f>
        <v>157500</v>
      </c>
      <c r="AQ39" s="82" t="n">
        <f aca="false">SUM(AQ35:AQ38)</f>
        <v>162750</v>
      </c>
      <c r="AR39" s="82" t="n">
        <f aca="false">SUM(AR35:AR38)</f>
        <v>157500</v>
      </c>
      <c r="AS39" s="82" t="n">
        <f aca="false">SUM(AS35:AS38)</f>
        <v>162750</v>
      </c>
      <c r="AT39" s="82" t="n">
        <f aca="false">SUM(AT35:AT38)</f>
        <v>162750</v>
      </c>
      <c r="AU39" s="82" t="n">
        <f aca="false">SUM(AU35:AU38)</f>
        <v>157500</v>
      </c>
      <c r="AV39" s="82" t="n">
        <f aca="false">SUM(AV35:AV38)</f>
        <v>162750</v>
      </c>
      <c r="AW39" s="82" t="n">
        <f aca="false">SUM(AW35:AW38)</f>
        <v>157500</v>
      </c>
      <c r="AX39" s="82" t="n">
        <f aca="false">SUM(AX35:AX38)</f>
        <v>162750</v>
      </c>
      <c r="AY39" s="82" t="n">
        <f aca="false">SUM(AY35:AY38)</f>
        <v>162750</v>
      </c>
      <c r="AZ39" s="82" t="n">
        <f aca="false">SUM(AZ35:AZ38)</f>
        <v>147000</v>
      </c>
      <c r="BA39" s="82" t="n">
        <f aca="false">SUM(BA35:BA38)</f>
        <v>162750</v>
      </c>
      <c r="BB39" s="82" t="n">
        <f aca="false">SUM(BB35:BB38)</f>
        <v>157500</v>
      </c>
      <c r="BC39" s="82" t="n">
        <f aca="false">SUM(BC35:BC38)</f>
        <v>162750</v>
      </c>
      <c r="BD39" s="82" t="n">
        <f aca="false">SUM(BD35:BD38)</f>
        <v>157500</v>
      </c>
      <c r="BE39" s="82" t="n">
        <f aca="false">SUM(BE35:BE38)</f>
        <v>162750</v>
      </c>
      <c r="BF39" s="82" t="n">
        <f aca="false">SUM(BF35:BF38)</f>
        <v>162750</v>
      </c>
      <c r="BG39" s="82" t="n">
        <f aca="false">SUM(BG35:BG38)</f>
        <v>157500</v>
      </c>
      <c r="BH39" s="82" t="n">
        <f aca="false">SUM(BH35:BH38)</f>
        <v>162750</v>
      </c>
      <c r="BI39" s="82" t="n">
        <f aca="false">SUM(BI35:BI38)</f>
        <v>157500</v>
      </c>
      <c r="BJ39" s="82" t="n">
        <f aca="false">SUM(BJ35:BJ38)</f>
        <v>162750</v>
      </c>
      <c r="BK39" s="82" t="n">
        <f aca="false">SUM(BK35:BK38)</f>
        <v>23250</v>
      </c>
      <c r="BL39" s="82" t="n">
        <f aca="false">SUM(BL35:BL38)</f>
        <v>21000</v>
      </c>
      <c r="BM39" s="82" t="n">
        <f aca="false">SUM(BM35:BM38)</f>
        <v>23250</v>
      </c>
      <c r="BN39" s="82" t="n">
        <f aca="false">SUM(BN35:BN38)</f>
        <v>22500</v>
      </c>
      <c r="BO39" s="82" t="n">
        <f aca="false">SUM(BO35:BO38)</f>
        <v>23250</v>
      </c>
      <c r="BP39" s="82" t="n">
        <f aca="false">SUM(BP35:BP38)</f>
        <v>22500</v>
      </c>
      <c r="BQ39" s="82" t="n">
        <f aca="false">SUM(BQ35:BQ38)</f>
        <v>23250</v>
      </c>
      <c r="BR39" s="82" t="n">
        <f aca="false">SUM(BR35:BR38)</f>
        <v>23250</v>
      </c>
      <c r="BS39" s="82" t="n">
        <f aca="false">SUM(BS35:BS38)</f>
        <v>22500</v>
      </c>
      <c r="BT39" s="82" t="n">
        <f aca="false">SUM(BT35:BT38)</f>
        <v>23250</v>
      </c>
      <c r="BU39" s="82" t="n">
        <f aca="false">SUM(BU35:BU38)</f>
        <v>22500</v>
      </c>
      <c r="BV39" s="82" t="n">
        <f aca="false">SUM(BV35:BV38)</f>
        <v>23250</v>
      </c>
    </row>
    <row r="40" customFormat="false" ht="12.75" hidden="false" customHeight="false" outlineLevel="0" collapsed="false">
      <c r="A40" s="107" t="s">
        <v>127</v>
      </c>
      <c r="B40" s="108"/>
      <c r="C40" s="108"/>
      <c r="D40" s="108"/>
      <c r="E40" s="109"/>
      <c r="F40" s="109"/>
      <c r="G40" s="108"/>
      <c r="H40" s="110"/>
      <c r="I40" s="110"/>
      <c r="J40" s="110"/>
      <c r="K40" s="111"/>
      <c r="L40" s="110"/>
      <c r="M40" s="112"/>
      <c r="N40" s="112"/>
      <c r="O40" s="113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 t="n">
        <f aca="false">SUM(O39:Z39)</f>
        <v>2137987.5</v>
      </c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 t="n">
        <f aca="false">SUM(AA39:AL39)</f>
        <v>1916250</v>
      </c>
      <c r="AM40" s="112"/>
      <c r="AN40" s="112"/>
      <c r="AO40" s="112"/>
      <c r="AP40" s="112"/>
      <c r="AQ40" s="112"/>
      <c r="AR40" s="112"/>
      <c r="AS40" s="112"/>
      <c r="AT40" s="112"/>
      <c r="AU40" s="112"/>
      <c r="AV40" s="112"/>
      <c r="AW40" s="112"/>
      <c r="AX40" s="112" t="n">
        <f aca="false">SUM(AM39:AX39)</f>
        <v>1921500</v>
      </c>
      <c r="AY40" s="112"/>
      <c r="AZ40" s="112"/>
      <c r="BA40" s="112"/>
      <c r="BB40" s="112"/>
      <c r="BC40" s="112"/>
      <c r="BD40" s="112"/>
      <c r="BE40" s="112"/>
      <c r="BF40" s="112"/>
      <c r="BG40" s="112"/>
      <c r="BH40" s="112"/>
      <c r="BI40" s="112"/>
      <c r="BJ40" s="114" t="n">
        <f aca="false">SUM(AY39:BJ39)</f>
        <v>1916250</v>
      </c>
      <c r="BK40" s="115"/>
      <c r="BL40" s="115"/>
      <c r="BM40" s="115"/>
      <c r="BN40" s="115"/>
      <c r="BO40" s="115"/>
      <c r="BP40" s="115"/>
      <c r="BQ40" s="115"/>
      <c r="BR40" s="115"/>
      <c r="BS40" s="115"/>
      <c r="BT40" s="115"/>
      <c r="BU40" s="115"/>
      <c r="BV40" s="112" t="n">
        <f aca="false">SUM(BK39:BV39)</f>
        <v>273750</v>
      </c>
      <c r="BW40" s="115"/>
      <c r="BX40" s="115"/>
      <c r="BY40" s="115"/>
      <c r="BZ40" s="115"/>
      <c r="CA40" s="115"/>
      <c r="CB40" s="115"/>
      <c r="CC40" s="115"/>
      <c r="CD40" s="115"/>
      <c r="CE40" s="115"/>
      <c r="CF40" s="115"/>
      <c r="CG40" s="115"/>
      <c r="CH40" s="115"/>
      <c r="CI40" s="115"/>
      <c r="CJ40" s="115"/>
      <c r="CK40" s="115"/>
      <c r="CL40" s="115"/>
      <c r="CM40" s="115"/>
      <c r="CN40" s="115"/>
      <c r="CO40" s="115"/>
      <c r="CP40" s="115"/>
      <c r="CQ40" s="115"/>
      <c r="CR40" s="115"/>
      <c r="CS40" s="115"/>
      <c r="CT40" s="115"/>
      <c r="CU40" s="115"/>
      <c r="CV40" s="115"/>
      <c r="CW40" s="115"/>
      <c r="CX40" s="115"/>
      <c r="CY40" s="115"/>
      <c r="CZ40" s="115"/>
      <c r="DA40" s="115"/>
      <c r="DB40" s="115"/>
      <c r="DC40" s="115"/>
    </row>
    <row r="41" customFormat="false" ht="12.75" hidden="false" customHeight="false" outlineLevel="0" collapsed="false">
      <c r="J41" s="147"/>
      <c r="K41" s="147"/>
    </row>
    <row r="42" customFormat="false" ht="12.75" hidden="false" customHeight="false" outlineLevel="0" collapsed="false">
      <c r="J42" s="147"/>
      <c r="K42" s="147"/>
    </row>
    <row r="43" customFormat="false" ht="12.75" hidden="false" customHeight="false" outlineLevel="0" collapsed="false">
      <c r="J43" s="147"/>
      <c r="K43" s="147"/>
    </row>
    <row r="44" customFormat="false" ht="12.75" hidden="false" customHeight="false" outlineLevel="0" collapsed="false">
      <c r="J44" s="147"/>
      <c r="K44" s="147"/>
    </row>
    <row r="45" customFormat="false" ht="12.75" hidden="false" customHeight="false" outlineLevel="0" collapsed="false">
      <c r="J45" s="147"/>
      <c r="K45" s="147"/>
    </row>
    <row r="46" customFormat="false" ht="12.75" hidden="false" customHeight="false" outlineLevel="0" collapsed="false">
      <c r="J46" s="147"/>
      <c r="K46" s="147"/>
    </row>
    <row r="47" customFormat="false" ht="12.75" hidden="false" customHeight="false" outlineLevel="0" collapsed="false">
      <c r="J47" s="147"/>
      <c r="K47" s="147"/>
    </row>
    <row r="48" customFormat="false" ht="12.75" hidden="false" customHeight="false" outlineLevel="0" collapsed="false">
      <c r="J48" s="147"/>
      <c r="K48" s="147"/>
    </row>
    <row r="49" customFormat="false" ht="12.75" hidden="false" customHeight="false" outlineLevel="0" collapsed="false">
      <c r="J49" s="147"/>
      <c r="K49" s="147"/>
    </row>
    <row r="50" customFormat="false" ht="12.75" hidden="false" customHeight="false" outlineLevel="0" collapsed="false">
      <c r="J50" s="147"/>
      <c r="K50" s="147"/>
    </row>
    <row r="51" customFormat="false" ht="12.75" hidden="false" customHeight="false" outlineLevel="0" collapsed="false">
      <c r="J51" s="147"/>
      <c r="K51" s="147"/>
    </row>
    <row r="52" customFormat="false" ht="12.75" hidden="false" customHeight="false" outlineLevel="0" collapsed="false">
      <c r="J52" s="147"/>
      <c r="K52" s="147"/>
    </row>
    <row r="53" customFormat="false" ht="12.75" hidden="false" customHeight="false" outlineLevel="0" collapsed="false">
      <c r="J53" s="147"/>
      <c r="K53" s="147"/>
    </row>
    <row r="54" customFormat="false" ht="12.75" hidden="false" customHeight="false" outlineLevel="0" collapsed="false">
      <c r="J54" s="147"/>
      <c r="K54" s="147"/>
    </row>
    <row r="55" customFormat="false" ht="12.75" hidden="false" customHeight="false" outlineLevel="0" collapsed="false">
      <c r="J55" s="147"/>
      <c r="K55" s="147"/>
    </row>
    <row r="56" customFormat="false" ht="12.75" hidden="false" customHeight="false" outlineLevel="0" collapsed="false">
      <c r="J56" s="147"/>
      <c r="K56" s="147"/>
    </row>
    <row r="57" customFormat="false" ht="12.75" hidden="false" customHeight="false" outlineLevel="0" collapsed="false">
      <c r="J57" s="147"/>
      <c r="K57" s="147"/>
    </row>
    <row r="58" customFormat="false" ht="12.75" hidden="false" customHeight="false" outlineLevel="0" collapsed="false">
      <c r="J58" s="147"/>
      <c r="K58" s="147"/>
    </row>
    <row r="59" customFormat="false" ht="12.75" hidden="false" customHeight="false" outlineLevel="0" collapsed="false">
      <c r="J59" s="147"/>
      <c r="K59" s="147"/>
    </row>
    <row r="60" customFormat="false" ht="12.75" hidden="false" customHeight="false" outlineLevel="0" collapsed="false">
      <c r="J60" s="147"/>
      <c r="K60" s="147"/>
    </row>
    <row r="61" customFormat="false" ht="12.75" hidden="false" customHeight="false" outlineLevel="0" collapsed="false">
      <c r="J61" s="147"/>
      <c r="K61" s="147"/>
    </row>
    <row r="62" customFormat="false" ht="12.75" hidden="false" customHeight="false" outlineLevel="0" collapsed="false">
      <c r="J62" s="147"/>
      <c r="K62" s="147"/>
    </row>
    <row r="63" customFormat="false" ht="12.75" hidden="false" customHeight="false" outlineLevel="0" collapsed="false">
      <c r="J63" s="147"/>
      <c r="K63" s="147"/>
    </row>
    <row r="64" customFormat="false" ht="12.75" hidden="false" customHeight="false" outlineLevel="0" collapsed="false">
      <c r="J64" s="147"/>
      <c r="K64" s="147"/>
    </row>
    <row r="65" customFormat="false" ht="12.75" hidden="false" customHeight="false" outlineLevel="0" collapsed="false">
      <c r="J65" s="147"/>
      <c r="K65" s="147"/>
    </row>
    <row r="66" customFormat="false" ht="12.75" hidden="false" customHeight="false" outlineLevel="0" collapsed="false">
      <c r="J66" s="147"/>
      <c r="K66" s="147"/>
    </row>
    <row r="67" customFormat="false" ht="12.75" hidden="false" customHeight="false" outlineLevel="0" collapsed="false">
      <c r="J67" s="147"/>
      <c r="K67" s="147"/>
    </row>
    <row r="68" customFormat="false" ht="12.75" hidden="false" customHeight="false" outlineLevel="0" collapsed="false">
      <c r="J68" s="147"/>
      <c r="K68" s="147"/>
    </row>
    <row r="69" customFormat="false" ht="12.75" hidden="false" customHeight="false" outlineLevel="0" collapsed="false">
      <c r="J69" s="147"/>
      <c r="K69" s="147"/>
    </row>
    <row r="70" customFormat="false" ht="12.75" hidden="false" customHeight="false" outlineLevel="0" collapsed="false">
      <c r="J70" s="147"/>
      <c r="K70" s="147"/>
    </row>
    <row r="71" customFormat="false" ht="12.75" hidden="false" customHeight="false" outlineLevel="0" collapsed="false">
      <c r="J71" s="147"/>
      <c r="K71" s="147"/>
    </row>
    <row r="72" customFormat="false" ht="12.75" hidden="false" customHeight="false" outlineLevel="0" collapsed="false">
      <c r="J72" s="147"/>
      <c r="K72" s="147"/>
    </row>
    <row r="73" customFormat="false" ht="12.75" hidden="false" customHeight="false" outlineLevel="0" collapsed="false">
      <c r="J73" s="147"/>
      <c r="K73" s="147"/>
    </row>
    <row r="74" customFormat="false" ht="12.75" hidden="false" customHeight="false" outlineLevel="0" collapsed="false">
      <c r="J74" s="147"/>
      <c r="K74" s="147"/>
    </row>
    <row r="75" customFormat="false" ht="12.75" hidden="false" customHeight="false" outlineLevel="0" collapsed="false">
      <c r="J75" s="147"/>
      <c r="K75" s="147"/>
    </row>
    <row r="76" customFormat="false" ht="12.75" hidden="false" customHeight="false" outlineLevel="0" collapsed="false">
      <c r="J76" s="147"/>
      <c r="K76" s="147"/>
    </row>
    <row r="77" customFormat="false" ht="12.75" hidden="false" customHeight="false" outlineLevel="0" collapsed="false">
      <c r="J77" s="147"/>
      <c r="K77" s="147"/>
    </row>
    <row r="78" customFormat="false" ht="12.75" hidden="false" customHeight="false" outlineLevel="0" collapsed="false">
      <c r="J78" s="147"/>
      <c r="K78" s="147"/>
    </row>
    <row r="79" customFormat="false" ht="12.75" hidden="false" customHeight="false" outlineLevel="0" collapsed="false">
      <c r="J79" s="147"/>
      <c r="K79" s="147"/>
    </row>
    <row r="80" customFormat="false" ht="12.75" hidden="false" customHeight="false" outlineLevel="0" collapsed="false">
      <c r="J80" s="147"/>
      <c r="K80" s="147"/>
    </row>
    <row r="81" customFormat="false" ht="12.75" hidden="false" customHeight="false" outlineLevel="0" collapsed="false">
      <c r="J81" s="147"/>
      <c r="K81" s="147"/>
    </row>
    <row r="82" customFormat="false" ht="12.75" hidden="false" customHeight="false" outlineLevel="0" collapsed="false">
      <c r="J82" s="147"/>
      <c r="K82" s="147"/>
    </row>
    <row r="83" customFormat="false" ht="12.75" hidden="false" customHeight="false" outlineLevel="0" collapsed="false">
      <c r="J83" s="147"/>
      <c r="K83" s="147"/>
    </row>
    <row r="84" customFormat="false" ht="12.75" hidden="false" customHeight="false" outlineLevel="0" collapsed="false">
      <c r="J84" s="147"/>
      <c r="K84" s="147"/>
    </row>
    <row r="85" customFormat="false" ht="12.75" hidden="false" customHeight="false" outlineLevel="0" collapsed="false">
      <c r="J85" s="147"/>
      <c r="K85" s="147"/>
    </row>
    <row r="86" customFormat="false" ht="12.75" hidden="false" customHeight="false" outlineLevel="0" collapsed="false">
      <c r="J86" s="147"/>
      <c r="K86" s="147"/>
    </row>
    <row r="87" customFormat="false" ht="12.75" hidden="false" customHeight="false" outlineLevel="0" collapsed="false">
      <c r="J87" s="147"/>
      <c r="K87" s="147"/>
    </row>
    <row r="88" customFormat="false" ht="12.75" hidden="false" customHeight="false" outlineLevel="0" collapsed="false">
      <c r="J88" s="147"/>
      <c r="K88" s="147"/>
    </row>
    <row r="89" customFormat="false" ht="12.75" hidden="false" customHeight="false" outlineLevel="0" collapsed="false">
      <c r="J89" s="147"/>
      <c r="K89" s="147"/>
    </row>
    <row r="90" customFormat="false" ht="12.75" hidden="false" customHeight="false" outlineLevel="0" collapsed="false">
      <c r="J90" s="147"/>
      <c r="K90" s="147"/>
    </row>
    <row r="91" customFormat="false" ht="12.75" hidden="false" customHeight="false" outlineLevel="0" collapsed="false">
      <c r="J91" s="147"/>
      <c r="K91" s="147"/>
    </row>
    <row r="92" customFormat="false" ht="12.75" hidden="false" customHeight="false" outlineLevel="0" collapsed="false">
      <c r="J92" s="147"/>
      <c r="K92" s="147"/>
    </row>
    <row r="93" customFormat="false" ht="12.75" hidden="false" customHeight="false" outlineLevel="0" collapsed="false">
      <c r="J93" s="147"/>
      <c r="K93" s="147"/>
    </row>
    <row r="94" customFormat="false" ht="12.75" hidden="false" customHeight="false" outlineLevel="0" collapsed="false">
      <c r="J94" s="147"/>
      <c r="K94" s="147"/>
    </row>
    <row r="95" customFormat="false" ht="12.75" hidden="false" customHeight="false" outlineLevel="0" collapsed="false">
      <c r="J95" s="147"/>
      <c r="K95" s="147"/>
    </row>
    <row r="96" customFormat="false" ht="12.75" hidden="false" customHeight="false" outlineLevel="0" collapsed="false">
      <c r="J96" s="147"/>
      <c r="K96" s="147"/>
    </row>
    <row r="97" customFormat="false" ht="12.75" hidden="false" customHeight="false" outlineLevel="0" collapsed="false">
      <c r="J97" s="147"/>
      <c r="K97" s="147"/>
    </row>
    <row r="98" customFormat="false" ht="12.75" hidden="false" customHeight="false" outlineLevel="0" collapsed="false">
      <c r="J98" s="147"/>
      <c r="K98" s="147"/>
    </row>
    <row r="99" customFormat="false" ht="12.75" hidden="false" customHeight="false" outlineLevel="0" collapsed="false">
      <c r="J99" s="147"/>
      <c r="K99" s="147"/>
    </row>
    <row r="100" customFormat="false" ht="12.75" hidden="false" customHeight="false" outlineLevel="0" collapsed="false">
      <c r="J100" s="147"/>
      <c r="K100" s="147"/>
    </row>
    <row r="101" customFormat="false" ht="12.75" hidden="false" customHeight="false" outlineLevel="0" collapsed="false">
      <c r="J101" s="147"/>
      <c r="K101" s="147"/>
    </row>
    <row r="102" customFormat="false" ht="12.75" hidden="false" customHeight="false" outlineLevel="0" collapsed="false">
      <c r="J102" s="147"/>
      <c r="K102" s="147"/>
    </row>
    <row r="103" customFormat="false" ht="12.75" hidden="false" customHeight="false" outlineLevel="0" collapsed="false">
      <c r="J103" s="147"/>
      <c r="K103" s="147"/>
    </row>
    <row r="104" customFormat="false" ht="12.75" hidden="false" customHeight="false" outlineLevel="0" collapsed="false">
      <c r="J104" s="147"/>
      <c r="K104" s="147"/>
    </row>
    <row r="105" customFormat="false" ht="12.75" hidden="false" customHeight="false" outlineLevel="0" collapsed="false">
      <c r="J105" s="147"/>
      <c r="K105" s="147"/>
    </row>
    <row r="106" customFormat="false" ht="12.75" hidden="false" customHeight="false" outlineLevel="0" collapsed="false">
      <c r="J106" s="147"/>
      <c r="K106" s="147"/>
    </row>
    <row r="107" customFormat="false" ht="12.75" hidden="false" customHeight="false" outlineLevel="0" collapsed="false">
      <c r="J107" s="147"/>
      <c r="K107" s="147"/>
    </row>
    <row r="108" customFormat="false" ht="12.75" hidden="false" customHeight="false" outlineLevel="0" collapsed="false">
      <c r="J108" s="147"/>
      <c r="K108" s="147"/>
    </row>
    <row r="109" customFormat="false" ht="12.75" hidden="false" customHeight="false" outlineLevel="0" collapsed="false">
      <c r="J109" s="147"/>
      <c r="K109" s="147"/>
    </row>
    <row r="110" customFormat="false" ht="12.75" hidden="false" customHeight="false" outlineLevel="0" collapsed="false">
      <c r="J110" s="147"/>
      <c r="K110" s="147"/>
    </row>
    <row r="111" customFormat="false" ht="12.75" hidden="false" customHeight="false" outlineLevel="0" collapsed="false">
      <c r="J111" s="147"/>
      <c r="K111" s="147"/>
    </row>
    <row r="112" customFormat="false" ht="12.75" hidden="false" customHeight="false" outlineLevel="0" collapsed="false">
      <c r="J112" s="147"/>
      <c r="K112" s="147"/>
    </row>
    <row r="113" customFormat="false" ht="12.75" hidden="false" customHeight="false" outlineLevel="0" collapsed="false">
      <c r="J113" s="147"/>
      <c r="K113" s="147"/>
    </row>
    <row r="114" customFormat="false" ht="12.75" hidden="false" customHeight="false" outlineLevel="0" collapsed="false">
      <c r="J114" s="147"/>
      <c r="K114" s="147"/>
    </row>
    <row r="115" customFormat="false" ht="12.75" hidden="false" customHeight="false" outlineLevel="0" collapsed="false">
      <c r="J115" s="147"/>
      <c r="K115" s="147"/>
    </row>
    <row r="116" customFormat="false" ht="12.75" hidden="false" customHeight="false" outlineLevel="0" collapsed="false">
      <c r="J116" s="147"/>
      <c r="K116" s="147"/>
    </row>
    <row r="117" customFormat="false" ht="12.75" hidden="false" customHeight="false" outlineLevel="0" collapsed="false">
      <c r="J117" s="147"/>
      <c r="K117" s="147"/>
    </row>
    <row r="118" customFormat="false" ht="12.75" hidden="false" customHeight="false" outlineLevel="0" collapsed="false">
      <c r="J118" s="147"/>
      <c r="K118" s="147"/>
    </row>
    <row r="119" customFormat="false" ht="12.75" hidden="false" customHeight="false" outlineLevel="0" collapsed="false">
      <c r="J119" s="147"/>
      <c r="K119" s="147"/>
    </row>
    <row r="120" customFormat="false" ht="12.75" hidden="false" customHeight="false" outlineLevel="0" collapsed="false">
      <c r="J120" s="147"/>
      <c r="K120" s="147"/>
    </row>
    <row r="121" customFormat="false" ht="12.75" hidden="false" customHeight="false" outlineLevel="0" collapsed="false">
      <c r="J121" s="147"/>
      <c r="K121" s="147"/>
    </row>
    <row r="122" customFormat="false" ht="12.75" hidden="false" customHeight="false" outlineLevel="0" collapsed="false">
      <c r="J122" s="147"/>
      <c r="K122" s="147"/>
    </row>
    <row r="123" customFormat="false" ht="12.75" hidden="false" customHeight="false" outlineLevel="0" collapsed="false">
      <c r="J123" s="147"/>
      <c r="K123" s="147"/>
    </row>
    <row r="124" customFormat="false" ht="12.75" hidden="false" customHeight="false" outlineLevel="0" collapsed="false">
      <c r="J124" s="147"/>
      <c r="K124" s="147"/>
    </row>
    <row r="125" customFormat="false" ht="12.75" hidden="false" customHeight="false" outlineLevel="0" collapsed="false">
      <c r="J125" s="147"/>
      <c r="K125" s="147"/>
    </row>
    <row r="126" customFormat="false" ht="12.75" hidden="false" customHeight="false" outlineLevel="0" collapsed="false">
      <c r="J126" s="147"/>
      <c r="K126" s="147"/>
    </row>
    <row r="127" customFormat="false" ht="12.75" hidden="false" customHeight="false" outlineLevel="0" collapsed="false">
      <c r="J127" s="147"/>
      <c r="K127" s="147"/>
    </row>
    <row r="128" customFormat="false" ht="12.75" hidden="false" customHeight="false" outlineLevel="0" collapsed="false">
      <c r="J128" s="147"/>
      <c r="K128" s="147"/>
    </row>
    <row r="129" customFormat="false" ht="12.75" hidden="false" customHeight="false" outlineLevel="0" collapsed="false">
      <c r="J129" s="147"/>
      <c r="K129" s="147"/>
    </row>
    <row r="130" customFormat="false" ht="12.75" hidden="false" customHeight="false" outlineLevel="0" collapsed="false">
      <c r="J130" s="147"/>
      <c r="K130" s="147"/>
    </row>
    <row r="131" customFormat="false" ht="12.75" hidden="false" customHeight="false" outlineLevel="0" collapsed="false">
      <c r="J131" s="147"/>
      <c r="K131" s="147"/>
    </row>
    <row r="132" customFormat="false" ht="12.75" hidden="false" customHeight="false" outlineLevel="0" collapsed="false">
      <c r="J132" s="147"/>
      <c r="K132" s="147"/>
    </row>
    <row r="133" customFormat="false" ht="12.75" hidden="false" customHeight="false" outlineLevel="0" collapsed="false">
      <c r="J133" s="147"/>
      <c r="K133" s="147"/>
    </row>
    <row r="134" customFormat="false" ht="12.75" hidden="false" customHeight="false" outlineLevel="0" collapsed="false">
      <c r="J134" s="147"/>
      <c r="K134" s="147"/>
    </row>
    <row r="135" customFormat="false" ht="12.75" hidden="false" customHeight="false" outlineLevel="0" collapsed="false">
      <c r="J135" s="147"/>
      <c r="K135" s="147"/>
    </row>
    <row r="136" customFormat="false" ht="12.75" hidden="false" customHeight="false" outlineLevel="0" collapsed="false">
      <c r="J136" s="147"/>
      <c r="K136" s="147"/>
    </row>
    <row r="137" customFormat="false" ht="12.75" hidden="false" customHeight="false" outlineLevel="0" collapsed="false">
      <c r="J137" s="147"/>
      <c r="K137" s="147"/>
    </row>
    <row r="138" customFormat="false" ht="12.75" hidden="false" customHeight="false" outlineLevel="0" collapsed="false">
      <c r="J138" s="147"/>
      <c r="K138" s="147"/>
    </row>
    <row r="139" customFormat="false" ht="12.75" hidden="false" customHeight="false" outlineLevel="0" collapsed="false">
      <c r="J139" s="147"/>
      <c r="K139" s="147"/>
    </row>
    <row r="140" customFormat="false" ht="12.75" hidden="false" customHeight="false" outlineLevel="0" collapsed="false">
      <c r="J140" s="147"/>
      <c r="K140" s="147"/>
    </row>
    <row r="141" customFormat="false" ht="12.75" hidden="false" customHeight="false" outlineLevel="0" collapsed="false">
      <c r="J141" s="147"/>
      <c r="K141" s="147"/>
    </row>
    <row r="142" customFormat="false" ht="12.75" hidden="false" customHeight="false" outlineLevel="0" collapsed="false">
      <c r="J142" s="147"/>
      <c r="K142" s="147"/>
    </row>
    <row r="143" customFormat="false" ht="12.75" hidden="false" customHeight="false" outlineLevel="0" collapsed="false">
      <c r="J143" s="147"/>
      <c r="K143" s="147"/>
    </row>
    <row r="144" customFormat="false" ht="12.75" hidden="false" customHeight="false" outlineLevel="0" collapsed="false">
      <c r="J144" s="147"/>
      <c r="K144" s="147"/>
    </row>
    <row r="145" customFormat="false" ht="12.75" hidden="false" customHeight="false" outlineLevel="0" collapsed="false">
      <c r="J145" s="147"/>
      <c r="K145" s="147"/>
    </row>
    <row r="146" customFormat="false" ht="12.75" hidden="false" customHeight="false" outlineLevel="0" collapsed="false">
      <c r="J146" s="147"/>
      <c r="K146" s="147"/>
    </row>
    <row r="147" customFormat="false" ht="12.75" hidden="false" customHeight="false" outlineLevel="0" collapsed="false">
      <c r="J147" s="147"/>
      <c r="K147" s="147"/>
    </row>
    <row r="148" customFormat="false" ht="12.75" hidden="false" customHeight="false" outlineLevel="0" collapsed="false">
      <c r="J148" s="147"/>
      <c r="K148" s="147"/>
    </row>
    <row r="149" customFormat="false" ht="12.75" hidden="false" customHeight="false" outlineLevel="0" collapsed="false">
      <c r="J149" s="147"/>
      <c r="K149" s="147"/>
    </row>
    <row r="150" customFormat="false" ht="12.75" hidden="false" customHeight="false" outlineLevel="0" collapsed="false">
      <c r="J150" s="147"/>
      <c r="K150" s="147"/>
    </row>
    <row r="151" customFormat="false" ht="12.75" hidden="false" customHeight="false" outlineLevel="0" collapsed="false">
      <c r="J151" s="147"/>
      <c r="K151" s="147"/>
    </row>
    <row r="152" customFormat="false" ht="12.75" hidden="false" customHeight="false" outlineLevel="0" collapsed="false">
      <c r="J152" s="147"/>
      <c r="K152" s="147"/>
    </row>
    <row r="153" customFormat="false" ht="12.75" hidden="false" customHeight="false" outlineLevel="0" collapsed="false">
      <c r="J153" s="147"/>
      <c r="K153" s="147"/>
    </row>
    <row r="154" customFormat="false" ht="12.75" hidden="false" customHeight="false" outlineLevel="0" collapsed="false">
      <c r="J154" s="147"/>
      <c r="K154" s="147"/>
    </row>
    <row r="155" customFormat="false" ht="12.75" hidden="false" customHeight="false" outlineLevel="0" collapsed="false">
      <c r="J155" s="147"/>
      <c r="K155" s="147"/>
    </row>
    <row r="156" customFormat="false" ht="12.75" hidden="false" customHeight="false" outlineLevel="0" collapsed="false">
      <c r="J156" s="147"/>
      <c r="K156" s="147"/>
    </row>
    <row r="157" customFormat="false" ht="12.75" hidden="false" customHeight="false" outlineLevel="0" collapsed="false">
      <c r="J157" s="147"/>
      <c r="K157" s="147"/>
    </row>
    <row r="158" customFormat="false" ht="12.75" hidden="false" customHeight="false" outlineLevel="0" collapsed="false">
      <c r="J158" s="147"/>
      <c r="K158" s="147"/>
    </row>
    <row r="159" customFormat="false" ht="12.75" hidden="false" customHeight="false" outlineLevel="0" collapsed="false">
      <c r="J159" s="147"/>
      <c r="K159" s="147"/>
    </row>
    <row r="160" customFormat="false" ht="12.75" hidden="false" customHeight="false" outlineLevel="0" collapsed="false">
      <c r="J160" s="147"/>
      <c r="K160" s="147"/>
    </row>
    <row r="161" customFormat="false" ht="12.75" hidden="false" customHeight="false" outlineLevel="0" collapsed="false">
      <c r="J161" s="147"/>
      <c r="K161" s="147"/>
    </row>
    <row r="162" customFormat="false" ht="12.75" hidden="false" customHeight="false" outlineLevel="0" collapsed="false">
      <c r="J162" s="147"/>
      <c r="K162" s="147"/>
    </row>
    <row r="163" customFormat="false" ht="12.75" hidden="false" customHeight="false" outlineLevel="0" collapsed="false">
      <c r="J163" s="147"/>
      <c r="K163" s="147"/>
    </row>
    <row r="164" customFormat="false" ht="12.75" hidden="false" customHeight="false" outlineLevel="0" collapsed="false">
      <c r="J164" s="147"/>
      <c r="K164" s="147"/>
    </row>
    <row r="165" customFormat="false" ht="12.75" hidden="false" customHeight="false" outlineLevel="0" collapsed="false">
      <c r="J165" s="147"/>
      <c r="K165" s="147"/>
    </row>
    <row r="166" customFormat="false" ht="12.75" hidden="false" customHeight="false" outlineLevel="0" collapsed="false">
      <c r="J166" s="147"/>
      <c r="K166" s="147"/>
    </row>
    <row r="167" customFormat="false" ht="12.75" hidden="false" customHeight="false" outlineLevel="0" collapsed="false">
      <c r="J167" s="147"/>
      <c r="K167" s="147"/>
    </row>
    <row r="168" customFormat="false" ht="12.75" hidden="false" customHeight="false" outlineLevel="0" collapsed="false">
      <c r="J168" s="147"/>
      <c r="K168" s="147"/>
    </row>
    <row r="169" customFormat="false" ht="12.75" hidden="false" customHeight="false" outlineLevel="0" collapsed="false">
      <c r="J169" s="147"/>
      <c r="K169" s="147"/>
    </row>
    <row r="170" customFormat="false" ht="12.75" hidden="false" customHeight="false" outlineLevel="0" collapsed="false">
      <c r="J170" s="147"/>
      <c r="K170" s="147"/>
    </row>
    <row r="171" customFormat="false" ht="12.75" hidden="false" customHeight="false" outlineLevel="0" collapsed="false">
      <c r="J171" s="147"/>
      <c r="K171" s="147"/>
    </row>
    <row r="172" customFormat="false" ht="12.75" hidden="false" customHeight="false" outlineLevel="0" collapsed="false">
      <c r="J172" s="147"/>
      <c r="K172" s="147"/>
    </row>
    <row r="173" customFormat="false" ht="12.75" hidden="false" customHeight="false" outlineLevel="0" collapsed="false">
      <c r="J173" s="147"/>
      <c r="K173" s="147"/>
    </row>
    <row r="174" customFormat="false" ht="12.75" hidden="false" customHeight="false" outlineLevel="0" collapsed="false">
      <c r="J174" s="147"/>
      <c r="K174" s="147"/>
    </row>
    <row r="175" customFormat="false" ht="12.75" hidden="false" customHeight="false" outlineLevel="0" collapsed="false">
      <c r="J175" s="147"/>
      <c r="K175" s="147"/>
    </row>
    <row r="176" customFormat="false" ht="12.75" hidden="false" customHeight="false" outlineLevel="0" collapsed="false">
      <c r="J176" s="147"/>
      <c r="K176" s="147"/>
    </row>
    <row r="177" customFormat="false" ht="12.75" hidden="false" customHeight="false" outlineLevel="0" collapsed="false">
      <c r="J177" s="147"/>
      <c r="K177" s="147"/>
    </row>
    <row r="178" customFormat="false" ht="12.75" hidden="false" customHeight="false" outlineLevel="0" collapsed="false">
      <c r="J178" s="147"/>
      <c r="K178" s="147"/>
    </row>
    <row r="179" customFormat="false" ht="12.75" hidden="false" customHeight="false" outlineLevel="0" collapsed="false">
      <c r="J179" s="147"/>
      <c r="K179" s="147"/>
    </row>
    <row r="180" customFormat="false" ht="12.75" hidden="false" customHeight="false" outlineLevel="0" collapsed="false">
      <c r="J180" s="147"/>
      <c r="K180" s="147"/>
    </row>
    <row r="181" customFormat="false" ht="12.75" hidden="false" customHeight="false" outlineLevel="0" collapsed="false">
      <c r="J181" s="147"/>
      <c r="K181" s="147"/>
    </row>
    <row r="182" customFormat="false" ht="12.75" hidden="false" customHeight="false" outlineLevel="0" collapsed="false">
      <c r="J182" s="147"/>
      <c r="K182" s="147"/>
    </row>
    <row r="183" customFormat="false" ht="12.75" hidden="false" customHeight="false" outlineLevel="0" collapsed="false">
      <c r="J183" s="147"/>
      <c r="K183" s="147"/>
    </row>
    <row r="184" customFormat="false" ht="12.75" hidden="false" customHeight="false" outlineLevel="0" collapsed="false">
      <c r="J184" s="147"/>
      <c r="K184" s="147"/>
    </row>
    <row r="185" customFormat="false" ht="12.75" hidden="false" customHeight="false" outlineLevel="0" collapsed="false">
      <c r="J185" s="147"/>
      <c r="K185" s="147"/>
    </row>
    <row r="186" customFormat="false" ht="12.75" hidden="false" customHeight="false" outlineLevel="0" collapsed="false">
      <c r="J186" s="147"/>
      <c r="K186" s="147"/>
    </row>
    <row r="187" customFormat="false" ht="12.75" hidden="false" customHeight="false" outlineLevel="0" collapsed="false">
      <c r="J187" s="147"/>
      <c r="K187" s="147"/>
    </row>
    <row r="188" customFormat="false" ht="12.75" hidden="false" customHeight="false" outlineLevel="0" collapsed="false">
      <c r="J188" s="147"/>
      <c r="K188" s="147"/>
    </row>
    <row r="189" customFormat="false" ht="12.75" hidden="false" customHeight="false" outlineLevel="0" collapsed="false">
      <c r="J189" s="147"/>
      <c r="K189" s="147"/>
    </row>
    <row r="190" customFormat="false" ht="12.75" hidden="false" customHeight="false" outlineLevel="0" collapsed="false">
      <c r="J190" s="147"/>
      <c r="K190" s="147"/>
    </row>
    <row r="191" customFormat="false" ht="12.75" hidden="false" customHeight="false" outlineLevel="0" collapsed="false">
      <c r="J191" s="147"/>
      <c r="K191" s="147"/>
    </row>
    <row r="192" customFormat="false" ht="12.75" hidden="false" customHeight="false" outlineLevel="0" collapsed="false">
      <c r="J192" s="147"/>
      <c r="K192" s="147"/>
    </row>
    <row r="193" customFormat="false" ht="12.75" hidden="false" customHeight="false" outlineLevel="0" collapsed="false">
      <c r="J193" s="147"/>
      <c r="K193" s="147"/>
    </row>
    <row r="194" customFormat="false" ht="12.75" hidden="false" customHeight="false" outlineLevel="0" collapsed="false">
      <c r="J194" s="147"/>
      <c r="K194" s="147"/>
    </row>
    <row r="195" customFormat="false" ht="12.75" hidden="false" customHeight="false" outlineLevel="0" collapsed="false">
      <c r="J195" s="147"/>
      <c r="K195" s="147"/>
    </row>
    <row r="196" customFormat="false" ht="12.75" hidden="false" customHeight="false" outlineLevel="0" collapsed="false">
      <c r="J196" s="147"/>
      <c r="K196" s="147"/>
    </row>
    <row r="197" customFormat="false" ht="12.75" hidden="false" customHeight="false" outlineLevel="0" collapsed="false">
      <c r="J197" s="147"/>
      <c r="K197" s="147"/>
    </row>
    <row r="198" customFormat="false" ht="12.75" hidden="false" customHeight="false" outlineLevel="0" collapsed="false">
      <c r="J198" s="147"/>
      <c r="K198" s="147"/>
    </row>
    <row r="199" customFormat="false" ht="12.75" hidden="false" customHeight="false" outlineLevel="0" collapsed="false">
      <c r="J199" s="147"/>
      <c r="K199" s="147"/>
    </row>
    <row r="200" customFormat="false" ht="12.75" hidden="false" customHeight="false" outlineLevel="0" collapsed="false">
      <c r="J200" s="147"/>
      <c r="K200" s="147"/>
    </row>
    <row r="201" customFormat="false" ht="12.75" hidden="false" customHeight="false" outlineLevel="0" collapsed="false">
      <c r="J201" s="147"/>
      <c r="K201" s="147"/>
    </row>
    <row r="202" customFormat="false" ht="12.75" hidden="false" customHeight="false" outlineLevel="0" collapsed="false">
      <c r="J202" s="147"/>
      <c r="K202" s="147"/>
    </row>
    <row r="203" customFormat="false" ht="12.75" hidden="false" customHeight="false" outlineLevel="0" collapsed="false">
      <c r="J203" s="147"/>
      <c r="K203" s="147"/>
    </row>
    <row r="204" customFormat="false" ht="12.75" hidden="false" customHeight="false" outlineLevel="0" collapsed="false">
      <c r="J204" s="147"/>
      <c r="K204" s="147"/>
    </row>
    <row r="205" customFormat="false" ht="12.75" hidden="false" customHeight="false" outlineLevel="0" collapsed="false">
      <c r="J205" s="147"/>
      <c r="K205" s="147"/>
    </row>
    <row r="206" customFormat="false" ht="12.75" hidden="false" customHeight="false" outlineLevel="0" collapsed="false">
      <c r="J206" s="147"/>
      <c r="K206" s="147"/>
    </row>
    <row r="207" customFormat="false" ht="12.75" hidden="false" customHeight="false" outlineLevel="0" collapsed="false">
      <c r="J207" s="147"/>
      <c r="K207" s="147"/>
    </row>
    <row r="208" customFormat="false" ht="12.75" hidden="false" customHeight="false" outlineLevel="0" collapsed="false">
      <c r="J208" s="147"/>
      <c r="K208" s="147"/>
    </row>
    <row r="209" customFormat="false" ht="12.75" hidden="false" customHeight="false" outlineLevel="0" collapsed="false">
      <c r="J209" s="147"/>
      <c r="K209" s="147"/>
    </row>
    <row r="210" customFormat="false" ht="12.75" hidden="false" customHeight="false" outlineLevel="0" collapsed="false">
      <c r="J210" s="147"/>
      <c r="K210" s="147"/>
    </row>
    <row r="211" customFormat="false" ht="12.75" hidden="false" customHeight="false" outlineLevel="0" collapsed="false">
      <c r="J211" s="147"/>
      <c r="K211" s="14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2001-02-09T19:18:16Z</dcterms:created>
  <dc:creator>Enron</dc:creator>
  <dc:description/>
  <dc:language>en-US</dc:language>
  <cp:lastModifiedBy>Sarah Taylor</cp:lastModifiedBy>
  <cp:lastPrinted>2001-11-25T17:35:05Z</cp:lastPrinted>
  <dcterms:modified xsi:type="dcterms:W3CDTF">2001-11-25T18:34:24Z</dcterms:modified>
  <cp:revision>0</cp:revision>
  <dc:subject/>
  <dc:title/>
</cp:coreProperties>
</file>