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jpeg" ContentType="image/jpe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Index" sheetId="2" state="visible" r:id="rId4"/>
    <sheet name="Graph" sheetId="3" state="visible" r:id="rId5"/>
    <sheet name="2001 Forecasts" sheetId="4" state="visible" r:id="rId6"/>
    <sheet name="YTD Actuals " sheetId="5" state="visible" r:id="rId7"/>
    <sheet name="Waterfall Step" sheetId="6" state="hidden" r:id="rId8"/>
  </sheets>
  <externalReferences>
    <externalReference r:id="rId9"/>
  </externalReferences>
  <definedNames>
    <definedName function="false" hidden="false" localSheetId="3" name="_xlnm.Print_Area" vbProcedure="false">'2001 Forecasts'!$A$1:$U$83</definedName>
    <definedName function="false" hidden="false" localSheetId="0" name="_xlnm.Print_Area" vbProcedure="false">Cover!$A$1:$W$59</definedName>
    <definedName function="false" hidden="false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rs" vbProcedure="false">{"TOTAL SALES AND MKT",#N/A,FALSE,"NOI";"TOTAL RETAIL",#N/A,FALSE,"NOI";"TOTAL COMMERCIAL",#N/A,FALSE,"NOI"}</definedName>
    <definedName function="false" hidden="false" name="Strategic_Initiatives___Richard_Sage" vbProcedure="false">1.4</definedName>
    <definedName function="false" hidden="false" name="USD" vbProcedure="false">1.4</definedName>
    <definedName function="false" hidden="false" name="wrn_BFT___PACK_" vbProcedure="false">{#N/A,#N/A,TRUE,"Page 12A"}</definedName>
    <definedName function="false" hidden="false" name="wrn_DATA_" vbProcedure="false">{"UK CONS NOI",#N/A,FALSE,"Cons UK Income";#N/A,#N/A,FALSE,"Key Data";"UK CONS TOTAL BBLS",#N/A,FALSE,"Barrels";"UK CONS BBLS PER DAY",#N/A,FALSE,"Barrels"}</definedName>
    <definedName function="false" hidden="false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VOLS",#N/A,TRUE,"VOLUME";"LUBRICANTS INDUSTRIAL",#N/A,TRUE,"NOI";"LUBES IND COGS",#N/A,TRUE,"COGS";"LUBES INDUSTRIAL EXP",#N/A,TRUE,"EXPENSES";"WAS DSC AND OHD EXP",#N/A,TRUE,"EXPENSES";"SUPPLY TO RETAIL",#N/A,TRUE,"NOI";"SUPPTY TO RETAIL COGS",#N/A,TRUE,"COGS";"SUPPLY TO RETAIL EXP",#N/A,TRUE,"EXPENSES";"SUPPLY TO RETAIL PROD MGN",#N/A,TRUE,"PROD MGN";"SUPPLY TO RETAIL VOLS",#N/A,TRUE,"VOLUME";"INVENTORY MANAGEMENT",#N/A,TRUE,"NOI";"INVENTORY MGT COGS",#N/A,TRUE,"COGS";"INVENTORY MGT EXP",#N/A,TRUE,"EXPENSES";"INVENTORY MGT VOLS",#N/A,TRUE,"VOLUME";"TOTAL COMMERCIAL",#N/A,TRUE,"NOI";"TOTAL COMMERCIAL COGS CONSOL",#N/A,TRUE,"COGS CONSOL";"TOTAL COMMERCIAL EXP",#N/A,TRUE,"EXPENSES";"COMM ADMIN EXP",#N/A,TRUE,"EXPENSES";"TOTAL COMMERCIAL PROD MGN",#N/A,TRUE,"PROD MGN";"TOTAL COMM VOLS",#N/A,TRUE,"VOLUME";"SPOT ACCOUNTS",#N/A,TRUE,"NOI";"SPOT ACCOUNTS COGS",#N/A,TRUE,"COGS";"SPOT ACCOUNT EXP",#N/A,TRUE,"EXPENSES";"SPOT ACCOUNTS PROD MGN",#N/A,TRUE,"PROD MGN";"SPOT ACCS VOLS",#N/A,TRUE,"VOLUME";"UNBRANDED RESELLER",#N/A,TRUE,"NOI";"UNBRANDED RESELLER COGS",#N/A,TRUE,"COGS";"UNBRANDED RESELLER EXP",#N/A,TRUE,"EXPENSES";"UNBRANDED RESELLER PROD MGN",#N/A,TRUE,"PROD MGN";"UNBRANDED RESELLER VOLS",#N/A,TRUE,"VOLUME";"TELEMARKETING",#N/A,TRUE,"NOI";"TELEMARKETING COGS",#N/A,TRUE,"COGS";"TELEMARKETING EXP",#N/A,TRUE,"EXPENSES";"TELEMARKETING PROD MGN",#N/A,TRUE,"PROD MGN";"TELEMARKETING VOLS",#N/A,TRUE,"VOLUME";"CONTRACTED ACCOUNTS",#N/A,TRUE,"NOI";"CONTRACTED ACCS COGS",#N/A,TRUE,"COGS";"CONTRACTED ACCS EXP",#N/A,TRUE,"EXPENSES";"CONTRACTED ACCS PROD MGN",#N/A,TRUE,"PROD MGN";"CONTRACTED ACCS VOLS",#N/A,TRUE,"VOLUME";"TENDER",#N/A,TRUE,"NOI";"TENDER COGS",#N/A,TRUE,"COGS";"TENDER EXP",#N/A,TRUE,"EXPENSES";"TENDER PROD MGN",#N/A,TRUE,"PROD MGN";"TENDER VOLS",#N/A,TRUE,"VOLUME";"AUTHORISED DISTRIBUTORS",#N/A,TRUE,"NOI";"AUTH DIST COGS",#N/A,TRUE,"COGS";"AUTH DIST EXP",#N/A,TRUE,"EXPENSES";"AUTH DIST PROD MGN",#N/A,TRUE,"PROD MGN";"AUTH DIST VOLS",#N/A,TRUE,"VOLUME";"NATIONAL ACCOUNTS",#N/A,TRUE,"NOI";"NATIONAL ACCS COGS",#N/A,TRUE,"COGS";"NATIONAL ACCOUNTS EXP",#N/A,TRUE,"EXPENSES";"NATIONAL ACCOUNTS PROD MGN",#N/A,TRUE,"PROD MGN";"NATIONAL ACCS VOLS",#N/A,TRUE,"VOLUME";"EQUITY DISTRIBUTORS",#N/A,TRUE,"NOI";"EQUITY DIST COGS",#N/A,TRUE,"COGS";"EQUITY DIST EXP",#N/A,TRUE,"EXPENSES";"EQUITY DIST PROD MGN",#N/A,TRUE,"PROD MGN";"EQUITY DIST VOLS",#N/A,TRUE,"VOLUME";"LUBRICANTS COMMERCIAL",#N/A,TRUE,"NOI";"COMM SERVICE STNS",#N/A,TRUE,"NOI";"FAST FUELS",#N/A,TRUE,"NOI";"FLITWICK TOTAL NOI",#N/A,TRUE,"NOI";,,,;,,,;,,,;,,,;,,,;,,,;,,,;,,,;,,,;,,,;,,,;,,,;,,,;,,,}</definedName>
    <definedName function="false" hidden="false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name="wrn_NOI___Division___Heads_" vbProcedure="false">{"TOTAL SALES AND MKT",#N/A,FALSE,"NOI";"TOTAL RETAIL",#N/A,FALSE,"NOI";"TOTAL COMMERCIAL",#N/A,FALSE,"NOI"}</definedName>
    <definedName function="false" hidden="false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COGS",#N/A,TRUE,"COGS";"MOTORWAYS EXP",#N/A,TRUE,"EXPENSES";"MOTORWAY PROD MGN",#N/A,TRUE,"PROD MGN";"MOTORWAY VOLS",#N/A,TRUE,"VOLUME";"GROUP OPERATOR",#N/A,TRUE,"NOI";"GRP OPERATORS COGS",#N/A,TRUE,"COGS";"GROUP OP EXP",#N/A,TRUE,"EXPENSES";"GROUP OP PROD MGN",#N/A,TRUE,"PROD MGN";"GROUP OP VOLS",#N/A,TRUE,"VOLUME"}</definedName>
    <definedName function="false" hidden="false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name="_Order1" vbProcedure="false">255</definedName>
    <definedName function="false" hidden="false" localSheetId="3" name="adaytum_col_1" vbProcedure="false">'2001 Forecasts'!$D$5:$T$5</definedName>
    <definedName function="false" hidden="false" localSheetId="3" name="adaytum_data_1" vbProcedure="false">'2001 Forecasts'!$D$6:$T$48</definedName>
    <definedName function="false" hidden="false" localSheetId="3" name="adaytum_page_1" vbProcedure="false">'2001 Forecasts'!$B$3:$C$3</definedName>
    <definedName function="false" hidden="false" localSheetId="3" name="adaytum_row_1" vbProcedure="false">'2001 Forecasts'!$B$6:$C$48</definedName>
    <definedName function="false" hidden="false" localSheetId="3" name="adaytum_view_1" vbProcedure="false">'2001 Forecasts'!$B$2</definedName>
    <definedName function="false" hidden="false" localSheetId="4" name="adaytum_col_1" vbProcedure="false">'YTD Actuals '!$B$6:$N$6</definedName>
    <definedName function="false" hidden="false" localSheetId="4" name="adaytum_col_2" vbProcedure="false">'YTD Actuals '!$B$61:$M$61</definedName>
    <definedName function="false" hidden="false" localSheetId="4" name="adaytum_data_1" vbProcedure="false">'YTD Actuals '!$B$7:$N$57</definedName>
    <definedName function="false" hidden="false" localSheetId="4" name="adaytum_data_2" vbProcedure="false">'YTD Actuals '!$B$62:$M$62</definedName>
    <definedName function="false" hidden="false" localSheetId="4" name="adaytum_page_1" vbProcedure="false">'YTD Actuals '!$A$4:$C$4</definedName>
    <definedName function="false" hidden="false" localSheetId="4" name="adaytum_page_2" vbProcedure="false">'YTD Actuals '!$B$59:$C$59</definedName>
    <definedName function="false" hidden="false" localSheetId="4" name="adaytum_row_1" vbProcedure="false">'YTD Actuals '!$A$7:$A$57</definedName>
    <definedName function="false" hidden="false" localSheetId="4" name="adaytum_view_1" vbProcedure="false">'YTD Actuals '!$A$3</definedName>
    <definedName function="false" hidden="false" localSheetId="4" name="adaytum_view_2" vbProcedure="false">'YTD Actuals '!$B$58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SUP=Y
BBF=N
NTS=Y
VAL=Y
RHD=N
LCK=N
RFH=N
BBK=Y
OVF=N
IAB=N
BAZ=N
EAZ=N
P01=SAP CC in Subregions
P02=Consolidated/Non Consolidated
R01=GA Forecasting
R02=P&amp;L MRG Forecasting
C01=Months+Qs
RGP=adaytum_page_1
RGR=adaytum_row_1
RGC=adaytum_col_1
RGD=adaytum_data_1
VID=E35470F7F69862C0
CHK=-670723740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0</xdr:row>
                <xdr:rowOff>7</xdr:rowOff>
              </xdr:from>
              <xdr:to>
                <xdr:col>3</xdr:col>
                <xdr:colOff>-18</xdr:colOff>
                <xdr:row>4</xdr:row>
                <xdr:rowOff>5</xdr:rowOff>
              </xdr:to>
            </anchor>
          </commentPr>
        </mc:Choice>
        <mc:Fallback/>
      </mc:AlternateContent>
    </comment>
    <comment ref="B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</xdr:row>
                <xdr:rowOff>0</xdr:rowOff>
              </xdr:from>
              <xdr:to>
                <xdr:col>3</xdr:col>
                <xdr:colOff>-18</xdr:colOff>
                <xdr:row>49</xdr:row>
                <xdr:rowOff>5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15</xdr:colOff>
                <xdr:row>3</xdr:row>
                <xdr:rowOff>17</xdr:rowOff>
              </xdr:from>
              <xdr:to>
                <xdr:col>3</xdr:col>
                <xdr:colOff>-18</xdr:colOff>
                <xdr:row>52</xdr:row>
                <xdr:rowOff>5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15</xdr:colOff>
                <xdr:row>58</xdr:row>
                <xdr:rowOff>16</xdr:rowOff>
              </xdr:from>
              <xdr:to>
                <xdr:col>3</xdr:col>
                <xdr:colOff>-18</xdr:colOff>
                <xdr:row>63</xdr:row>
                <xdr:rowOff>5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15</xdr:colOff>
                <xdr:row>69</xdr:row>
                <xdr:rowOff>16</xdr:rowOff>
              </xdr:from>
              <xdr:to>
                <xdr:col>3</xdr:col>
                <xdr:colOff>-18</xdr:colOff>
                <xdr:row>74</xdr:row>
                <xdr:rowOff>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15</xdr:colOff>
                <xdr:row>80</xdr:row>
                <xdr:rowOff>14</xdr:rowOff>
              </xdr:from>
              <xdr:to>
                <xdr:col>3</xdr:col>
                <xdr:colOff>-18</xdr:colOff>
                <xdr:row>84</xdr:row>
                <xdr:rowOff>6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149</xdr:colOff>
                <xdr:row>96</xdr:row>
                <xdr:rowOff>8</xdr:rowOff>
              </xdr:from>
              <xdr:to>
                <xdr:col>4</xdr:col>
                <xdr:colOff>48</xdr:colOff>
                <xdr:row>100</xdr:row>
                <xdr:rowOff>4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82</xdr:colOff>
                <xdr:row>1</xdr:row>
                <xdr:rowOff>0</xdr:rowOff>
              </xdr:from>
              <xdr:to>
                <xdr:col>3</xdr:col>
                <xdr:colOff>50</xdr:colOff>
                <xdr:row>49</xdr:row>
                <xdr:rowOff>5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3</xdr:row>
                <xdr:rowOff>17</xdr:rowOff>
              </xdr:from>
              <xdr:to>
                <xdr:col>3</xdr:col>
                <xdr:colOff>50</xdr:colOff>
                <xdr:row>52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4</xdr:row>
                <xdr:rowOff>16</xdr:rowOff>
              </xdr:from>
              <xdr:to>
                <xdr:col>3</xdr:col>
                <xdr:colOff>50</xdr:colOff>
                <xdr:row>53</xdr:row>
                <xdr:rowOff>5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49</xdr:row>
                <xdr:rowOff>16</xdr:rowOff>
              </xdr:from>
              <xdr:to>
                <xdr:col>3</xdr:col>
                <xdr:colOff>50</xdr:colOff>
                <xdr:row>54</xdr:row>
                <xdr:rowOff>5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50</xdr:row>
                <xdr:rowOff>16</xdr:rowOff>
              </xdr:from>
              <xdr:to>
                <xdr:col>3</xdr:col>
                <xdr:colOff>50</xdr:colOff>
                <xdr:row>55</xdr:row>
                <xdr:rowOff>5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51</xdr:row>
                <xdr:rowOff>16</xdr:rowOff>
              </xdr:from>
              <xdr:to>
                <xdr:col>3</xdr:col>
                <xdr:colOff>50</xdr:colOff>
                <xdr:row>56</xdr:row>
                <xdr:rowOff>5</xdr:rowOff>
              </xdr:to>
            </anchor>
          </commentPr>
        </mc:Choice>
        <mc:Fallback/>
      </mc:AlternateContent>
    </comment>
    <comment ref="C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52</xdr:row>
                <xdr:rowOff>16</xdr:rowOff>
              </xdr:from>
              <xdr:to>
                <xdr:col>3</xdr:col>
                <xdr:colOff>50</xdr:colOff>
                <xdr:row>57</xdr:row>
                <xdr:rowOff>5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53</xdr:row>
                <xdr:rowOff>16</xdr:rowOff>
              </xdr:from>
              <xdr:to>
                <xdr:col>3</xdr:col>
                <xdr:colOff>50</xdr:colOff>
                <xdr:row>58</xdr:row>
                <xdr:rowOff>5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54</xdr:row>
                <xdr:rowOff>16</xdr:rowOff>
              </xdr:from>
              <xdr:to>
                <xdr:col>3</xdr:col>
                <xdr:colOff>50</xdr:colOff>
                <xdr:row>59</xdr:row>
                <xdr:rowOff>5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55</xdr:row>
                <xdr:rowOff>16</xdr:rowOff>
              </xdr:from>
              <xdr:to>
                <xdr:col>3</xdr:col>
                <xdr:colOff>50</xdr:colOff>
                <xdr:row>60</xdr:row>
                <xdr:rowOff>5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56</xdr:row>
                <xdr:rowOff>16</xdr:rowOff>
              </xdr:from>
              <xdr:to>
                <xdr:col>3</xdr:col>
                <xdr:colOff>50</xdr:colOff>
                <xdr:row>61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58</xdr:row>
                <xdr:rowOff>16</xdr:rowOff>
              </xdr:from>
              <xdr:to>
                <xdr:col>3</xdr:col>
                <xdr:colOff>50</xdr:colOff>
                <xdr:row>63</xdr:row>
                <xdr:rowOff>5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59</xdr:row>
                <xdr:rowOff>16</xdr:rowOff>
              </xdr:from>
              <xdr:to>
                <xdr:col>3</xdr:col>
                <xdr:colOff>50</xdr:colOff>
                <xdr:row>64</xdr:row>
                <xdr:rowOff>5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60</xdr:row>
                <xdr:rowOff>16</xdr:rowOff>
              </xdr:from>
              <xdr:to>
                <xdr:col>3</xdr:col>
                <xdr:colOff>50</xdr:colOff>
                <xdr:row>64</xdr:row>
                <xdr:rowOff>9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61</xdr:row>
                <xdr:rowOff>16</xdr:rowOff>
              </xdr:from>
              <xdr:to>
                <xdr:col>3</xdr:col>
                <xdr:colOff>50</xdr:colOff>
                <xdr:row>66</xdr:row>
                <xdr:rowOff>9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62</xdr:row>
                <xdr:rowOff>16</xdr:rowOff>
              </xdr:from>
              <xdr:to>
                <xdr:col>3</xdr:col>
                <xdr:colOff>50</xdr:colOff>
                <xdr:row>67</xdr:row>
                <xdr:rowOff>5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63</xdr:row>
                <xdr:rowOff>16</xdr:rowOff>
              </xdr:from>
              <xdr:to>
                <xdr:col>3</xdr:col>
                <xdr:colOff>50</xdr:colOff>
                <xdr:row>68</xdr:row>
                <xdr:rowOff>5</xdr:rowOff>
              </xdr:to>
            </anchor>
          </commentPr>
        </mc:Choice>
        <mc:Fallback/>
      </mc:AlternateContent>
    </comment>
    <comment ref="C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64</xdr:row>
                <xdr:rowOff>9</xdr:rowOff>
              </xdr:from>
              <xdr:to>
                <xdr:col>3</xdr:col>
                <xdr:colOff>50</xdr:colOff>
                <xdr:row>69</xdr:row>
                <xdr:rowOff>5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65</xdr:row>
                <xdr:rowOff>16</xdr:rowOff>
              </xdr:from>
              <xdr:to>
                <xdr:col>3</xdr:col>
                <xdr:colOff>50</xdr:colOff>
                <xdr:row>69</xdr:row>
                <xdr:rowOff>12</xdr:rowOff>
              </xdr:to>
            </anchor>
          </commentPr>
        </mc:Choice>
        <mc:Fallback/>
      </mc:AlternateContent>
    </comment>
    <comment ref="C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66</xdr:row>
                <xdr:rowOff>16</xdr:rowOff>
              </xdr:from>
              <xdr:to>
                <xdr:col>3</xdr:col>
                <xdr:colOff>50</xdr:colOff>
                <xdr:row>71</xdr:row>
                <xdr:rowOff>4</xdr:rowOff>
              </xdr:to>
            </anchor>
          </commentPr>
        </mc:Choice>
        <mc:Fallback/>
      </mc:AlternateContent>
    </comment>
    <comment ref="C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67</xdr:row>
                <xdr:rowOff>16</xdr:rowOff>
              </xdr:from>
              <xdr:to>
                <xdr:col>3</xdr:col>
                <xdr:colOff>50</xdr:colOff>
                <xdr:row>72</xdr:row>
                <xdr:rowOff>3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69</xdr:row>
                <xdr:rowOff>16</xdr:rowOff>
              </xdr:from>
              <xdr:to>
                <xdr:col>3</xdr:col>
                <xdr:colOff>50</xdr:colOff>
                <xdr:row>74</xdr:row>
                <xdr:rowOff>3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70</xdr:row>
                <xdr:rowOff>15</xdr:rowOff>
              </xdr:from>
              <xdr:to>
                <xdr:col>3</xdr:col>
                <xdr:colOff>50</xdr:colOff>
                <xdr:row>74</xdr:row>
                <xdr:rowOff>7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71</xdr:row>
                <xdr:rowOff>15</xdr:rowOff>
              </xdr:from>
              <xdr:to>
                <xdr:col>3</xdr:col>
                <xdr:colOff>50</xdr:colOff>
                <xdr:row>76</xdr:row>
                <xdr:rowOff>7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72</xdr:row>
                <xdr:rowOff>14</xdr:rowOff>
              </xdr:from>
              <xdr:to>
                <xdr:col>3</xdr:col>
                <xdr:colOff>50</xdr:colOff>
                <xdr:row>77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73</xdr:row>
                <xdr:rowOff>14</xdr:rowOff>
              </xdr:from>
              <xdr:to>
                <xdr:col>3</xdr:col>
                <xdr:colOff>50</xdr:colOff>
                <xdr:row>78</xdr:row>
                <xdr:rowOff>3</xdr:rowOff>
              </xdr:to>
            </anchor>
          </commentPr>
        </mc:Choice>
        <mc:Fallback/>
      </mc:AlternateContent>
    </comment>
    <comment ref="C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74</xdr:row>
                <xdr:rowOff>7</xdr:rowOff>
              </xdr:from>
              <xdr:to>
                <xdr:col>3</xdr:col>
                <xdr:colOff>50</xdr:colOff>
                <xdr:row>79</xdr:row>
                <xdr:rowOff>3</xdr:rowOff>
              </xdr:to>
            </anchor>
          </commentPr>
        </mc:Choice>
        <mc:Fallback/>
      </mc:AlternateContent>
    </comment>
    <comment ref="C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75</xdr:row>
                <xdr:rowOff>14</xdr:rowOff>
              </xdr:from>
              <xdr:to>
                <xdr:col>3</xdr:col>
                <xdr:colOff>50</xdr:colOff>
                <xdr:row>78</xdr:row>
                <xdr:rowOff>16</xdr:rowOff>
              </xdr:to>
            </anchor>
          </commentPr>
        </mc:Choice>
        <mc:Fallback/>
      </mc:AlternateContent>
    </comment>
    <comment ref="C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76</xdr:row>
                <xdr:rowOff>14</xdr:rowOff>
              </xdr:from>
              <xdr:to>
                <xdr:col>3</xdr:col>
                <xdr:colOff>50</xdr:colOff>
                <xdr:row>81</xdr:row>
                <xdr:rowOff>3</xdr:rowOff>
              </xdr:to>
            </anchor>
          </commentPr>
        </mc:Choice>
        <mc:Fallback/>
      </mc:AlternateContent>
    </comment>
    <comment ref="C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77</xdr:row>
                <xdr:rowOff>14</xdr:rowOff>
              </xdr:from>
              <xdr:to>
                <xdr:col>3</xdr:col>
                <xdr:colOff>50</xdr:colOff>
                <xdr:row>82</xdr:row>
                <xdr:rowOff>2</xdr:rowOff>
              </xdr:to>
            </anchor>
          </commentPr>
        </mc:Choice>
        <mc:Fallback/>
      </mc:AlternateContent>
    </comment>
    <comment ref="C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78</xdr:row>
                <xdr:rowOff>14</xdr:rowOff>
              </xdr:from>
              <xdr:to>
                <xdr:col>3</xdr:col>
                <xdr:colOff>50</xdr:colOff>
                <xdr:row>83</xdr:row>
                <xdr:rowOff>2</xdr:rowOff>
              </xdr:to>
            </anchor>
          </commentPr>
        </mc:Choice>
        <mc:Fallback/>
      </mc:AlternateContent>
    </comment>
    <comment ref="C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80</xdr:row>
                <xdr:rowOff>14</xdr:rowOff>
              </xdr:from>
              <xdr:to>
                <xdr:col>3</xdr:col>
                <xdr:colOff>50</xdr:colOff>
                <xdr:row>84</xdr:row>
                <xdr:rowOff>6</xdr:rowOff>
              </xdr:to>
            </anchor>
          </commentPr>
        </mc:Choice>
        <mc:Fallback/>
      </mc:AlternateContent>
    </comment>
    <comment ref="C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81</xdr:row>
                <xdr:rowOff>14</xdr:rowOff>
              </xdr:from>
              <xdr:to>
                <xdr:col>3</xdr:col>
                <xdr:colOff>50</xdr:colOff>
                <xdr:row>86</xdr:row>
                <xdr:rowOff>6</xdr:rowOff>
              </xdr:to>
            </anchor>
          </commentPr>
        </mc:Choice>
        <mc:Fallback/>
      </mc:AlternateContent>
    </comment>
    <comment ref="C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82</xdr:row>
                <xdr:rowOff>13</xdr:rowOff>
              </xdr:from>
              <xdr:to>
                <xdr:col>3</xdr:col>
                <xdr:colOff>50</xdr:colOff>
                <xdr:row>87</xdr:row>
                <xdr:rowOff>2</xdr:rowOff>
              </xdr:to>
            </anchor>
          </commentPr>
        </mc:Choice>
        <mc:Fallback/>
      </mc:AlternateContent>
    </comment>
    <comment ref="C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83</xdr:row>
                <xdr:rowOff>13</xdr:rowOff>
              </xdr:from>
              <xdr:to>
                <xdr:col>3</xdr:col>
                <xdr:colOff>50</xdr:colOff>
                <xdr:row>88</xdr:row>
                <xdr:rowOff>2</xdr:rowOff>
              </xdr:to>
            </anchor>
          </commentPr>
        </mc:Choice>
        <mc:Fallback/>
      </mc:AlternateContent>
    </comment>
    <comment ref="C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84</xdr:row>
                <xdr:rowOff>6</xdr:rowOff>
              </xdr:from>
              <xdr:to>
                <xdr:col>3</xdr:col>
                <xdr:colOff>50</xdr:colOff>
                <xdr:row>89</xdr:row>
                <xdr:rowOff>2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85</xdr:row>
                <xdr:rowOff>13</xdr:rowOff>
              </xdr:from>
              <xdr:to>
                <xdr:col>3</xdr:col>
                <xdr:colOff>50</xdr:colOff>
                <xdr:row>88</xdr:row>
                <xdr:rowOff>5</xdr:rowOff>
              </xdr:to>
            </anchor>
          </commentPr>
        </mc:Choice>
        <mc:Fallback/>
      </mc:AlternateContent>
    </comment>
    <comment ref="C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86</xdr:row>
                <xdr:rowOff>13</xdr:rowOff>
              </xdr:from>
              <xdr:to>
                <xdr:col>3</xdr:col>
                <xdr:colOff>50</xdr:colOff>
                <xdr:row>91</xdr:row>
                <xdr:rowOff>2</xdr:rowOff>
              </xdr:to>
            </anchor>
          </commentPr>
        </mc:Choice>
        <mc:Fallback/>
      </mc:AlternateContent>
    </comment>
    <comment ref="C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87</xdr:row>
                <xdr:rowOff>13</xdr:rowOff>
              </xdr:from>
              <xdr:to>
                <xdr:col>3</xdr:col>
                <xdr:colOff>50</xdr:colOff>
                <xdr:row>92</xdr:row>
                <xdr:rowOff>2</xdr:rowOff>
              </xdr:to>
            </anchor>
          </commentPr>
        </mc:Choice>
        <mc:Fallback/>
      </mc:AlternateContent>
    </comment>
    <comment ref="C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88</xdr:row>
                <xdr:rowOff>13</xdr:rowOff>
              </xdr:from>
              <xdr:to>
                <xdr:col>3</xdr:col>
                <xdr:colOff>50</xdr:colOff>
                <xdr:row>93</xdr:row>
                <xdr:rowOff>2</xdr:rowOff>
              </xdr:to>
            </anchor>
          </commentPr>
        </mc:Choice>
        <mc:Fallback/>
      </mc:AlternateContent>
    </comment>
    <comment ref="C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82</xdr:colOff>
                <xdr:row>89</xdr:row>
                <xdr:rowOff>13</xdr:rowOff>
              </xdr:from>
              <xdr:to>
                <xdr:col>3</xdr:col>
                <xdr:colOff>50</xdr:colOff>
                <xdr:row>94</xdr:row>
                <xdr:rowOff>2</xdr:rowOff>
              </xdr:to>
            </anchor>
          </commentPr>
        </mc:Choice>
        <mc:Fallback/>
      </mc:AlternateContent>
    </comment>
    <comment ref="C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85</xdr:row>
                <xdr:rowOff>4</xdr:rowOff>
              </xdr:from>
              <xdr:to>
                <xdr:col>8</xdr:col>
                <xdr:colOff>3</xdr:colOff>
                <xdr:row>88</xdr:row>
                <xdr:rowOff>14</xdr:rowOff>
              </xdr:to>
            </anchor>
          </commentPr>
        </mc:Choice>
        <mc:Fallback/>
      </mc:AlternateContent>
    </comment>
    <comment ref="C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86</xdr:row>
                <xdr:rowOff>4</xdr:rowOff>
              </xdr:from>
              <xdr:to>
                <xdr:col>8</xdr:col>
                <xdr:colOff>3</xdr:colOff>
                <xdr:row>90</xdr:row>
                <xdr:rowOff>14</xdr:rowOff>
              </xdr:to>
            </anchor>
          </commentPr>
        </mc:Choice>
        <mc:Fallback/>
      </mc:AlternateContent>
    </comment>
    <comment ref="C5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87</xdr:row>
                <xdr:rowOff>4</xdr:rowOff>
              </xdr:from>
              <xdr:to>
                <xdr:col>8</xdr:col>
                <xdr:colOff>3</xdr:colOff>
                <xdr:row>91</xdr:row>
                <xdr:rowOff>10</xdr:rowOff>
              </xdr:to>
            </anchor>
          </commentPr>
        </mc:Choice>
        <mc:Fallback/>
      </mc:AlternateContent>
    </comment>
    <comment ref="C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88</xdr:row>
                <xdr:rowOff>4</xdr:rowOff>
              </xdr:from>
              <xdr:to>
                <xdr:col>8</xdr:col>
                <xdr:colOff>3</xdr:colOff>
                <xdr:row>92</xdr:row>
                <xdr:rowOff>10</xdr:rowOff>
              </xdr:to>
            </anchor>
          </commentPr>
        </mc:Choice>
        <mc:Fallback/>
      </mc:AlternateContent>
    </comment>
    <comment ref="C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89</xdr:row>
                <xdr:rowOff>4</xdr:rowOff>
              </xdr:from>
              <xdr:to>
                <xdr:col>8</xdr:col>
                <xdr:colOff>3</xdr:colOff>
                <xdr:row>93</xdr:row>
                <xdr:rowOff>17</xdr:rowOff>
              </xdr:to>
            </anchor>
          </commentPr>
        </mc:Choice>
        <mc:Fallback/>
      </mc:AlternateContent>
    </comment>
    <comment ref="C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90</xdr:row>
                <xdr:rowOff>4</xdr:rowOff>
              </xdr:from>
              <xdr:to>
                <xdr:col>8</xdr:col>
                <xdr:colOff>3</xdr:colOff>
                <xdr:row>92</xdr:row>
                <xdr:rowOff>13</xdr:rowOff>
              </xdr:to>
            </anchor>
          </commentPr>
        </mc:Choice>
        <mc:Fallback/>
      </mc:AlternateContent>
    </comment>
    <comment ref="C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91</xdr:row>
                <xdr:rowOff>4</xdr:rowOff>
              </xdr:from>
              <xdr:to>
                <xdr:col>8</xdr:col>
                <xdr:colOff>3</xdr:colOff>
                <xdr:row>95</xdr:row>
                <xdr:rowOff>10</xdr:rowOff>
              </xdr:to>
            </anchor>
          </commentPr>
        </mc:Choice>
        <mc:Fallback/>
      </mc:AlternateContent>
    </comment>
    <comment ref="C5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92</xdr:row>
                <xdr:rowOff>4</xdr:rowOff>
              </xdr:from>
              <xdr:to>
                <xdr:col>8</xdr:col>
                <xdr:colOff>3</xdr:colOff>
                <xdr:row>96</xdr:row>
                <xdr:rowOff>10</xdr:rowOff>
              </xdr:to>
            </anchor>
          </commentPr>
        </mc:Choice>
        <mc:Fallback/>
      </mc:AlternateContent>
    </comment>
    <comment ref="C5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93</xdr:row>
                <xdr:rowOff>4</xdr:rowOff>
              </xdr:from>
              <xdr:to>
                <xdr:col>8</xdr:col>
                <xdr:colOff>3</xdr:colOff>
                <xdr:row>97</xdr:row>
                <xdr:rowOff>10</xdr:rowOff>
              </xdr:to>
            </anchor>
          </commentPr>
        </mc:Choice>
        <mc:Fallback/>
      </mc:AlternateContent>
    </comment>
    <comment ref="C5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94</xdr:row>
                <xdr:rowOff>4</xdr:rowOff>
              </xdr:from>
              <xdr:to>
                <xdr:col>8</xdr:col>
                <xdr:colOff>3</xdr:colOff>
                <xdr:row>98</xdr:row>
                <xdr:rowOff>10</xdr:rowOff>
              </xdr:to>
            </anchor>
          </commentPr>
        </mc:Choice>
        <mc:Fallback/>
      </mc:AlternateContent>
    </comment>
    <comment ref="C6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96</xdr:row>
                <xdr:rowOff>8</xdr:rowOff>
              </xdr:from>
              <xdr:to>
                <xdr:col>8</xdr:col>
                <xdr:colOff>3</xdr:colOff>
                <xdr:row>100</xdr:row>
                <xdr:rowOff>4</xdr:rowOff>
              </xdr:to>
            </anchor>
          </commentPr>
        </mc:Choice>
        <mc:Fallback/>
      </mc:AlternateContent>
    </comment>
    <comment ref="C6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97</xdr:row>
                <xdr:rowOff>8</xdr:rowOff>
              </xdr:from>
              <xdr:to>
                <xdr:col>8</xdr:col>
                <xdr:colOff>3</xdr:colOff>
                <xdr:row>102</xdr:row>
                <xdr:rowOff>4</xdr:rowOff>
              </xdr:to>
            </anchor>
          </commentPr>
        </mc:Choice>
        <mc:Fallback/>
      </mc:AlternateContent>
    </comment>
    <comment ref="C6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98</xdr:row>
                <xdr:rowOff>8</xdr:rowOff>
              </xdr:from>
              <xdr:to>
                <xdr:col>8</xdr:col>
                <xdr:colOff>3</xdr:colOff>
                <xdr:row>102</xdr:row>
                <xdr:rowOff>17</xdr:rowOff>
              </xdr:to>
            </anchor>
          </commentPr>
        </mc:Choice>
        <mc:Fallback/>
      </mc:AlternateContent>
    </comment>
    <comment ref="C6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99</xdr:row>
                <xdr:rowOff>8</xdr:rowOff>
              </xdr:from>
              <xdr:to>
                <xdr:col>8</xdr:col>
                <xdr:colOff>3</xdr:colOff>
                <xdr:row>103</xdr:row>
                <xdr:rowOff>15</xdr:rowOff>
              </xdr:to>
            </anchor>
          </commentPr>
        </mc:Choice>
        <mc:Fallback/>
      </mc:AlternateContent>
    </comment>
    <comment ref="C6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100</xdr:row>
                <xdr:rowOff>8</xdr:rowOff>
              </xdr:from>
              <xdr:to>
                <xdr:col>8</xdr:col>
                <xdr:colOff>3</xdr:colOff>
                <xdr:row>105</xdr:row>
                <xdr:rowOff>5</xdr:rowOff>
              </xdr:to>
            </anchor>
          </commentPr>
        </mc:Choice>
        <mc:Fallback/>
      </mc:AlternateContent>
    </comment>
    <comment ref="C6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101</xdr:row>
                <xdr:rowOff>8</xdr:rowOff>
              </xdr:from>
              <xdr:to>
                <xdr:col>8</xdr:col>
                <xdr:colOff>3</xdr:colOff>
                <xdr:row>103</xdr:row>
                <xdr:rowOff>17</xdr:rowOff>
              </xdr:to>
            </anchor>
          </commentPr>
        </mc:Choice>
        <mc:Fallback/>
      </mc:AlternateContent>
    </comment>
    <comment ref="C6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102</xdr:row>
                <xdr:rowOff>8</xdr:rowOff>
              </xdr:from>
              <xdr:to>
                <xdr:col>8</xdr:col>
                <xdr:colOff>3</xdr:colOff>
                <xdr:row>106</xdr:row>
                <xdr:rowOff>17</xdr:rowOff>
              </xdr:to>
            </anchor>
          </commentPr>
        </mc:Choice>
        <mc:Fallback/>
      </mc:AlternateContent>
    </comment>
    <comment ref="C6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103</xdr:row>
                <xdr:rowOff>8</xdr:rowOff>
              </xdr:from>
              <xdr:to>
                <xdr:col>8</xdr:col>
                <xdr:colOff>3</xdr:colOff>
                <xdr:row>107</xdr:row>
                <xdr:rowOff>12</xdr:rowOff>
              </xdr:to>
            </anchor>
          </commentPr>
        </mc:Choice>
        <mc:Fallback/>
      </mc:AlternateContent>
    </comment>
    <comment ref="C6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104</xdr:row>
                <xdr:rowOff>6</xdr:rowOff>
              </xdr:from>
              <xdr:to>
                <xdr:col>8</xdr:col>
                <xdr:colOff>3</xdr:colOff>
                <xdr:row>108</xdr:row>
                <xdr:rowOff>8</xdr:rowOff>
              </xdr:to>
            </anchor>
          </commentPr>
        </mc:Choice>
        <mc:Fallback/>
      </mc:AlternateContent>
    </comment>
    <comment ref="C7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105</xdr:row>
                <xdr:rowOff>6</xdr:rowOff>
              </xdr:from>
              <xdr:to>
                <xdr:col>8</xdr:col>
                <xdr:colOff>3</xdr:colOff>
                <xdr:row>109</xdr:row>
                <xdr:rowOff>5</xdr:rowOff>
              </xdr:to>
            </anchor>
          </commentPr>
        </mc:Choice>
        <mc:Fallback/>
      </mc:AlternateContent>
    </comment>
    <comment ref="D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150</xdr:colOff>
                <xdr:row>3</xdr:row>
                <xdr:rowOff>0</xdr:rowOff>
              </xdr:from>
              <xdr:to>
                <xdr:col>4</xdr:col>
                <xdr:colOff>49</xdr:colOff>
                <xdr:row>51</xdr:row>
                <xdr:rowOff>5</xdr:rowOff>
              </xdr:to>
            </anchor>
          </commentPr>
        </mc:Choice>
        <mc:Fallback/>
      </mc:AlternateContent>
    </comment>
    <comment ref="E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50</xdr:colOff>
                <xdr:row>3</xdr:row>
                <xdr:rowOff>0</xdr:rowOff>
              </xdr:from>
              <xdr:to>
                <xdr:col>5</xdr:col>
                <xdr:colOff>47</xdr:colOff>
                <xdr:row>51</xdr:row>
                <xdr:rowOff>5</xdr:rowOff>
              </xdr:to>
            </anchor>
          </commentPr>
        </mc:Choice>
        <mc:Fallback/>
      </mc:AlternateContent>
    </comment>
    <comment ref="F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49</xdr:colOff>
                <xdr:row>3</xdr:row>
                <xdr:rowOff>0</xdr:rowOff>
              </xdr:from>
              <xdr:to>
                <xdr:col>7</xdr:col>
                <xdr:colOff>44</xdr:colOff>
                <xdr:row>51</xdr:row>
                <xdr:rowOff>5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46</xdr:colOff>
                <xdr:row>3</xdr:row>
                <xdr:rowOff>0</xdr:rowOff>
              </xdr:from>
              <xdr:to>
                <xdr:col>8</xdr:col>
                <xdr:colOff>39</xdr:colOff>
                <xdr:row>51</xdr:row>
                <xdr:rowOff>5</xdr:rowOff>
              </xdr:to>
            </anchor>
          </commentPr>
        </mc:Choice>
        <mc:Fallback/>
      </mc:AlternateContent>
    </comment>
    <comment ref="H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44</xdr:colOff>
                <xdr:row>3</xdr:row>
                <xdr:rowOff>0</xdr:rowOff>
              </xdr:from>
              <xdr:to>
                <xdr:col>9</xdr:col>
                <xdr:colOff>35</xdr:colOff>
                <xdr:row>51</xdr:row>
                <xdr:rowOff>5</xdr:rowOff>
              </xdr:to>
            </anchor>
          </commentPr>
        </mc:Choice>
        <mc:Fallback/>
      </mc:AlternateContent>
    </comment>
    <comment ref="I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3</xdr:row>
                <xdr:rowOff>0</xdr:rowOff>
              </xdr:from>
              <xdr:to>
                <xdr:col>11</xdr:col>
                <xdr:colOff>31</xdr:colOff>
                <xdr:row>51</xdr:row>
                <xdr:rowOff>5</xdr:rowOff>
              </xdr:to>
            </anchor>
          </commentPr>
        </mc:Choice>
        <mc:Fallback/>
      </mc:AlternateContent>
    </comment>
    <comment ref="J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35</xdr:colOff>
                <xdr:row>3</xdr:row>
                <xdr:rowOff>0</xdr:rowOff>
              </xdr:from>
              <xdr:to>
                <xdr:col>12</xdr:col>
                <xdr:colOff>25</xdr:colOff>
                <xdr:row>51</xdr:row>
                <xdr:rowOff>5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</xdr:col>
                <xdr:colOff>31</xdr:colOff>
                <xdr:row>3</xdr:row>
                <xdr:rowOff>0</xdr:rowOff>
              </xdr:from>
              <xdr:to>
                <xdr:col>13</xdr:col>
                <xdr:colOff>16</xdr:colOff>
                <xdr:row>51</xdr:row>
                <xdr:rowOff>5</xdr:rowOff>
              </xdr:to>
            </anchor>
          </commentPr>
        </mc:Choice>
        <mc:Fallback/>
      </mc:AlternateContent>
    </comment>
    <comment ref="L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25</xdr:colOff>
                <xdr:row>3</xdr:row>
                <xdr:rowOff>0</xdr:rowOff>
              </xdr:from>
              <xdr:to>
                <xdr:col>15</xdr:col>
                <xdr:colOff>6</xdr:colOff>
                <xdr:row>51</xdr:row>
                <xdr:rowOff>5</xdr:rowOff>
              </xdr:to>
            </anchor>
          </commentPr>
        </mc:Choice>
        <mc:Fallback/>
      </mc:AlternateContent>
    </comment>
    <comment ref="L54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  <r>
          <rPr>
            <sz val="8"/>
            <color rgb="FF000000"/>
            <rFont val="Tahoma"/>
            <family val="0"/>
          </rPr>
          <t xml:space="preserve">includes 269,111 and 78,886 legal accruals in run rate analysis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37</xdr:colOff>
                <xdr:row>54</xdr:row>
                <xdr:rowOff>7</xdr:rowOff>
              </xdr:from>
              <xdr:to>
                <xdr:col>15</xdr:col>
                <xdr:colOff>4</xdr:colOff>
                <xdr:row>58</xdr:row>
                <xdr:rowOff>12</xdr:rowOff>
              </xdr:to>
            </anchor>
          </commentPr>
        </mc:Choice>
        <mc:Fallback/>
      </mc:AlternateContent>
    </comment>
    <comment ref="L65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  <r>
          <rPr>
            <sz val="8"/>
            <color rgb="FF000000"/>
            <rFont val="Tahoma"/>
            <family val="0"/>
          </rPr>
          <t xml:space="preserve">includes 269,111 and 78,886 legal acccruals in run rate analysis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24</xdr:colOff>
                <xdr:row>63</xdr:row>
                <xdr:rowOff>15</xdr:rowOff>
              </xdr:from>
              <xdr:to>
                <xdr:col>13</xdr:col>
                <xdr:colOff>67</xdr:colOff>
                <xdr:row>68</xdr:row>
                <xdr:rowOff>3</xdr:rowOff>
              </xdr:to>
            </anchor>
          </commentPr>
        </mc:Choice>
        <mc:Fallback/>
      </mc:AlternateContent>
    </comment>
    <comment ref="M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</xdr:row>
                <xdr:rowOff>0</xdr:rowOff>
              </xdr:from>
              <xdr:to>
                <xdr:col>15</xdr:col>
                <xdr:colOff>74</xdr:colOff>
                <xdr:row>51</xdr:row>
                <xdr:rowOff>5</xdr:rowOff>
              </xdr:to>
            </anchor>
          </commentPr>
        </mc:Choice>
        <mc:Fallback/>
      </mc:AlternateContent>
    </comment>
    <comment ref="N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</xdr:colOff>
                <xdr:row>3</xdr:row>
                <xdr:rowOff>0</xdr:rowOff>
              </xdr:from>
              <xdr:to>
                <xdr:col>16</xdr:col>
                <xdr:colOff>65</xdr:colOff>
                <xdr:row>51</xdr:row>
                <xdr:rowOff>5</xdr:rowOff>
              </xdr:to>
            </anchor>
          </commentPr>
        </mc:Choice>
        <mc:Fallback/>
      </mc:AlternateContent>
    </comment>
    <comment ref="O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74</xdr:colOff>
                <xdr:row>3</xdr:row>
                <xdr:rowOff>0</xdr:rowOff>
              </xdr:from>
              <xdr:to>
                <xdr:col>17</xdr:col>
                <xdr:colOff>55</xdr:colOff>
                <xdr:row>51</xdr:row>
                <xdr:rowOff>5</xdr:rowOff>
              </xdr:to>
            </anchor>
          </commentPr>
        </mc:Choice>
        <mc:Fallback/>
      </mc:AlternateContent>
    </comment>
    <comment ref="P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64</xdr:colOff>
                <xdr:row>3</xdr:row>
                <xdr:rowOff>0</xdr:rowOff>
              </xdr:from>
              <xdr:to>
                <xdr:col>19</xdr:col>
                <xdr:colOff>46</xdr:colOff>
                <xdr:row>51</xdr:row>
                <xdr:rowOff>5</xdr:rowOff>
              </xdr:to>
            </anchor>
          </commentPr>
        </mc:Choice>
        <mc:Fallback/>
      </mc:AlternateContent>
    </comment>
    <comment ref="Q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55</xdr:colOff>
                <xdr:row>3</xdr:row>
                <xdr:rowOff>0</xdr:rowOff>
              </xdr:from>
              <xdr:to>
                <xdr:col>19</xdr:col>
                <xdr:colOff>113</xdr:colOff>
                <xdr:row>51</xdr:row>
                <xdr:rowOff>5</xdr:rowOff>
              </xdr:to>
            </anchor>
          </commentPr>
        </mc:Choice>
        <mc:Fallback/>
      </mc:AlternateContent>
    </comment>
    <comment ref="R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45</xdr:colOff>
                <xdr:row>3</xdr:row>
                <xdr:rowOff>0</xdr:rowOff>
              </xdr:from>
              <xdr:to>
                <xdr:col>20</xdr:col>
                <xdr:colOff>58</xdr:colOff>
                <xdr:row>51</xdr:row>
                <xdr:rowOff>5</xdr:rowOff>
              </xdr:to>
            </anchor>
          </commentPr>
        </mc:Choice>
        <mc:Fallback/>
      </mc:AlternateContent>
    </comment>
    <comment ref="S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19</xdr:col>
                <xdr:colOff>113</xdr:colOff>
                <xdr:row>3</xdr:row>
                <xdr:rowOff>0</xdr:rowOff>
              </xdr:from>
              <xdr:to>
                <xdr:col>21</xdr:col>
                <xdr:colOff>58</xdr:colOff>
                <xdr:row>51</xdr:row>
                <xdr:rowOff>5</xdr:rowOff>
              </xdr:to>
            </anchor>
          </commentPr>
        </mc:Choice>
        <mc:Fallback/>
      </mc:AlternateContent>
    </comment>
    <comment ref="T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58</xdr:colOff>
                <xdr:row>3</xdr:row>
                <xdr:rowOff>0</xdr:rowOff>
              </xdr:from>
              <xdr:to>
                <xdr:col>22</xdr:col>
                <xdr:colOff>51</xdr:colOff>
                <xdr:row>51</xdr:row>
                <xdr:rowOff>5</xdr:rowOff>
              </xdr:to>
            </anchor>
          </commentPr>
        </mc:Choice>
        <mc:Fallback/>
      </mc:AlternateContent>
    </comment>
    <comment ref="T3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22</xdr:col>
                <xdr:colOff>36</xdr:colOff>
                <xdr:row>76</xdr:row>
                <xdr:rowOff>6</xdr:rowOff>
              </xdr:from>
              <xdr:to>
                <xdr:col>24</xdr:col>
                <xdr:colOff>17</xdr:colOff>
                <xdr:row>80</xdr:row>
                <xdr:rowOff>12</xdr:rowOff>
              </xdr:to>
            </anchor>
          </commentPr>
        </mc:Choice>
        <mc:Fallback/>
      </mc:AlternateContent>
    </comment>
    <comment ref="T4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24</xdr:col>
                <xdr:colOff>37</xdr:colOff>
                <xdr:row>84</xdr:row>
                <xdr:rowOff>4</xdr:rowOff>
              </xdr:from>
              <xdr:to>
                <xdr:col>26</xdr:col>
                <xdr:colOff>7</xdr:colOff>
                <xdr:row>88</xdr:row>
                <xdr:rowOff>10</xdr:rowOff>
              </xdr:to>
            </anchor>
          </commentPr>
        </mc:Choice>
        <mc:Fallback/>
      </mc:AlternateContent>
    </comment>
    <comment ref="T59" authorId="0">
      <text>
        <r>
          <rPr>
            <b val="true"/>
            <sz val="10"/>
            <color rgb="FF000000"/>
            <rFont val="Tahoma"/>
            <family val="2"/>
          </rPr>
          <t xml:space="preserve">Sally-Anne Lamb:
</t>
        </r>
        <r>
          <rPr>
            <sz val="10"/>
            <color rgb="FF000000"/>
            <rFont val="Tahoma"/>
            <family val="2"/>
          </rPr>
          <t xml:space="preserve">Full Year Forecast based on Current Run Rate which has been adjusted for Legal Accruals.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38</xdr:colOff>
                <xdr:row>54</xdr:row>
                <xdr:rowOff>9</xdr:rowOff>
              </xdr:from>
              <xdr:to>
                <xdr:col>17</xdr:col>
                <xdr:colOff>44</xdr:colOff>
                <xdr:row>60</xdr:row>
                <xdr:rowOff>9</xdr:rowOff>
              </xdr:to>
            </anchor>
          </commentPr>
        </mc:Choice>
        <mc:Fallback/>
      </mc:AlternateContent>
    </comment>
    <comment ref="T6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0</xdr:colOff>
                <xdr:row>95</xdr:row>
                <xdr:rowOff>5</xdr:rowOff>
              </xdr:from>
              <xdr:to>
                <xdr:col>25</xdr:col>
                <xdr:colOff>55</xdr:colOff>
                <xdr:row>99</xdr:row>
                <xdr:rowOff>13</xdr:rowOff>
              </xdr:to>
            </anchor>
          </commentPr>
        </mc:Choice>
        <mc:Fallback/>
      </mc:AlternateContent>
    </comment>
    <comment ref="T70" authorId="0">
      <text>
        <r>
          <rPr>
            <b val="true"/>
            <sz val="8"/>
            <color rgb="FF000000"/>
            <rFont val="Tahoma"/>
            <family val="0"/>
          </rPr>
          <t xml:space="preserve">Sally-Anne Lamb:
</t>
        </r>
        <r>
          <rPr>
            <sz val="10"/>
            <color rgb="FF000000"/>
            <rFont val="Tahoma"/>
            <family val="2"/>
          </rPr>
          <t xml:space="preserve">Full Year Forecast based on July  YTD Run Rate which has been adjusted for Legal Accruals. $348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24</xdr:colOff>
                <xdr:row>72</xdr:row>
                <xdr:rowOff>3</xdr:rowOff>
              </xdr:from>
              <xdr:to>
                <xdr:col>19</xdr:col>
                <xdr:colOff>47</xdr:colOff>
                <xdr:row>77</xdr:row>
                <xdr:rowOff>11</xdr:rowOff>
              </xdr:to>
            </anchor>
          </commentPr>
        </mc:Choice>
        <mc:Fallback/>
      </mc:AlternateContent>
    </comment>
    <comment ref="Z59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  <r>
          <rPr>
            <sz val="8"/>
            <color rgb="FF000000"/>
            <rFont val="Tahoma"/>
            <family val="0"/>
          </rPr>
          <t xml:space="preserve">agrees to run rate analysis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20</xdr:colOff>
                <xdr:row>96</xdr:row>
                <xdr:rowOff>4</xdr:rowOff>
              </xdr:from>
              <xdr:to>
                <xdr:col>33</xdr:col>
                <xdr:colOff>20</xdr:colOff>
                <xdr:row>100</xdr:row>
                <xdr:rowOff>9</xdr:rowOff>
              </xdr:to>
            </anchor>
          </commentPr>
        </mc:Choice>
        <mc:Fallback/>
      </mc:AlternateContent>
    </comment>
    <comment ref="Z66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  <r>
          <rPr>
            <sz val="8"/>
            <color rgb="FF000000"/>
            <rFont val="Tahoma"/>
            <family val="0"/>
          </rPr>
          <t xml:space="preserve">We need to add an extra $10,000 occupancy per month for service fees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20</xdr:colOff>
                <xdr:row>103</xdr:row>
                <xdr:rowOff>4</xdr:rowOff>
              </xdr:from>
              <xdr:to>
                <xdr:col>33</xdr:col>
                <xdr:colOff>20</xdr:colOff>
                <xdr:row>106</xdr:row>
                <xdr:rowOff>9</xdr:rowOff>
              </xdr:to>
            </anchor>
          </commentPr>
        </mc:Choice>
        <mc:Fallback/>
      </mc:AlternateContent>
    </comment>
    <comment ref="Z70" authorId="0">
      <text>
        <r>
          <rPr>
            <b val="true"/>
            <sz val="8"/>
            <color rgb="FF000000"/>
            <rFont val="Tahoma"/>
            <family val="0"/>
          </rPr>
          <t xml:space="preserve">gmcmahon:
</t>
        </r>
        <r>
          <rPr>
            <sz val="8"/>
            <color rgb="FF000000"/>
            <rFont val="Tahoma"/>
            <family val="0"/>
          </rPr>
          <t xml:space="preserve">agrees to run rate analysis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20</xdr:colOff>
                <xdr:row>107</xdr:row>
                <xdr:rowOff>4</xdr:rowOff>
              </xdr:from>
              <xdr:to>
                <xdr:col>33</xdr:col>
                <xdr:colOff>20</xdr:colOff>
                <xdr:row>111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RGP=adaytum_page_1
RGR=adaytum_row_1
RGC=adaytum_col_1
RGD=adaytum_data_1
VID=675544F3EDA162C0
CHK=-639990468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7</xdr:rowOff>
              </xdr:from>
              <xdr:to>
                <xdr:col>3</xdr:col>
                <xdr:colOff>2</xdr:colOff>
                <xdr:row>5</xdr:row>
                <xdr:rowOff>13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7</xdr:rowOff>
              </xdr:from>
              <xdr:to>
                <xdr:col>3</xdr:col>
                <xdr:colOff>2</xdr:colOff>
                <xdr:row>6</xdr:row>
                <xdr:rowOff>13</xdr:rowOff>
              </xdr:to>
            </anchor>
          </commentPr>
        </mc:Choice>
        <mc:Fallback/>
      </mc:AlternateContent>
    </comment>
    <comment ref="A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7</xdr:rowOff>
              </xdr:from>
              <xdr:to>
                <xdr:col>3</xdr:col>
                <xdr:colOff>2</xdr:colOff>
                <xdr:row>31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11</xdr:row>
                <xdr:rowOff>0</xdr:rowOff>
              </xdr:from>
              <xdr:to>
                <xdr:col>1</xdr:col>
                <xdr:colOff>-121</xdr:colOff>
                <xdr:row>40</xdr:row>
                <xdr:rowOff>6</xdr:rowOff>
              </xdr:to>
            </anchor>
          </commentPr>
        </mc:Choice>
        <mc:Fallback/>
      </mc:AlternateContent>
    </comment>
    <comment ref="A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23</xdr:row>
                <xdr:rowOff>0</xdr:rowOff>
              </xdr:from>
              <xdr:to>
                <xdr:col>1</xdr:col>
                <xdr:colOff>-121</xdr:colOff>
                <xdr:row>50</xdr:row>
                <xdr:rowOff>6</xdr:rowOff>
              </xdr:to>
            </anchor>
          </commentPr>
        </mc:Choice>
        <mc:Fallback/>
      </mc:AlternateContent>
    </comment>
    <comment ref="A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31</xdr:row>
                <xdr:rowOff>0</xdr:rowOff>
              </xdr:from>
              <xdr:to>
                <xdr:col>1</xdr:col>
                <xdr:colOff>-121</xdr:colOff>
                <xdr:row>54</xdr:row>
                <xdr:rowOff>6</xdr:rowOff>
              </xdr:to>
            </anchor>
          </commentPr>
        </mc:Choice>
        <mc:Fallback/>
      </mc:AlternateContent>
    </comment>
    <comment ref="A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36</xdr:row>
                <xdr:rowOff>0</xdr:rowOff>
              </xdr:from>
              <xdr:to>
                <xdr:col>1</xdr:col>
                <xdr:colOff>-121</xdr:colOff>
                <xdr:row>56</xdr:row>
                <xdr:rowOff>6</xdr:rowOff>
              </xdr:to>
            </anchor>
          </commentPr>
        </mc:Choice>
        <mc:Fallback/>
      </mc:AlternateContent>
    </comment>
    <comment ref="A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40</xdr:row>
                <xdr:rowOff>0</xdr:rowOff>
              </xdr:from>
              <xdr:to>
                <xdr:col>1</xdr:col>
                <xdr:colOff>-121</xdr:colOff>
                <xdr:row>57</xdr:row>
                <xdr:rowOff>6</xdr:rowOff>
              </xdr:to>
            </anchor>
          </commentPr>
        </mc:Choice>
        <mc:Fallback/>
      </mc:AlternateContent>
    </comment>
    <comment ref="A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50</xdr:row>
                <xdr:rowOff>0</xdr:rowOff>
              </xdr:from>
              <xdr:to>
                <xdr:col>1</xdr:col>
                <xdr:colOff>-121</xdr:colOff>
                <xdr:row>58</xdr:row>
                <xdr:rowOff>6</xdr:rowOff>
              </xdr:to>
            </anchor>
          </commentPr>
        </mc:Choice>
        <mc:Fallback/>
      </mc:AlternateContent>
    </comment>
    <comment ref="A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54</xdr:row>
                <xdr:rowOff>0</xdr:rowOff>
              </xdr:from>
              <xdr:to>
                <xdr:col>1</xdr:col>
                <xdr:colOff>-121</xdr:colOff>
                <xdr:row>59</xdr:row>
                <xdr:rowOff>6</xdr:rowOff>
              </xdr:to>
            </anchor>
          </commentPr>
        </mc:Choice>
        <mc:Fallback/>
      </mc:AlternateContent>
    </comment>
    <comment ref="A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56</xdr:row>
                <xdr:rowOff>0</xdr:rowOff>
              </xdr:from>
              <xdr:to>
                <xdr:col>1</xdr:col>
                <xdr:colOff>-121</xdr:colOff>
                <xdr:row>60</xdr:row>
                <xdr:rowOff>6</xdr:rowOff>
              </xdr:to>
            </anchor>
          </commentPr>
        </mc:Choice>
        <mc:Fallback/>
      </mc:AlternateContent>
    </comment>
    <comment ref="A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56</xdr:row>
                <xdr:rowOff>7</xdr:rowOff>
              </xdr:from>
              <xdr:to>
                <xdr:col>1</xdr:col>
                <xdr:colOff>-121</xdr:colOff>
                <xdr:row>60</xdr:row>
                <xdr:rowOff>13</xdr:rowOff>
              </xdr:to>
            </anchor>
          </commentPr>
        </mc:Choice>
        <mc:Fallback/>
      </mc:AlternateContent>
    </comment>
    <comment ref="A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57</xdr:row>
                <xdr:rowOff>7</xdr:rowOff>
              </xdr:from>
              <xdr:to>
                <xdr:col>1</xdr:col>
                <xdr:colOff>-121</xdr:colOff>
                <xdr:row>61</xdr:row>
                <xdr:rowOff>13</xdr:rowOff>
              </xdr:to>
            </anchor>
          </commentPr>
        </mc:Choice>
        <mc:Fallback/>
      </mc:AlternateContent>
    </comment>
    <comment ref="A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58</xdr:row>
                <xdr:rowOff>7</xdr:rowOff>
              </xdr:from>
              <xdr:to>
                <xdr:col>1</xdr:col>
                <xdr:colOff>-121</xdr:colOff>
                <xdr:row>62</xdr:row>
                <xdr:rowOff>13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59</xdr:row>
                <xdr:rowOff>7</xdr:rowOff>
              </xdr:from>
              <xdr:to>
                <xdr:col>1</xdr:col>
                <xdr:colOff>-121</xdr:colOff>
                <xdr:row>63</xdr:row>
                <xdr:rowOff>13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60</xdr:row>
                <xdr:rowOff>7</xdr:rowOff>
              </xdr:from>
              <xdr:to>
                <xdr:col>1</xdr:col>
                <xdr:colOff>-121</xdr:colOff>
                <xdr:row>64</xdr:row>
                <xdr:rowOff>13</xdr:rowOff>
              </xdr:to>
            </anchor>
          </commentPr>
        </mc:Choice>
        <mc:Fallback/>
      </mc:AlternateContent>
    </comment>
    <comment ref="A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61</xdr:row>
                <xdr:rowOff>7</xdr:rowOff>
              </xdr:from>
              <xdr:to>
                <xdr:col>1</xdr:col>
                <xdr:colOff>-121</xdr:colOff>
                <xdr:row>65</xdr:row>
                <xdr:rowOff>13</xdr:rowOff>
              </xdr:to>
            </anchor>
          </commentPr>
        </mc:Choice>
        <mc:Fallback/>
      </mc:AlternateContent>
    </comment>
    <comment ref="A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62</xdr:row>
                <xdr:rowOff>7</xdr:rowOff>
              </xdr:from>
              <xdr:to>
                <xdr:col>1</xdr:col>
                <xdr:colOff>-121</xdr:colOff>
                <xdr:row>66</xdr:row>
                <xdr:rowOff>13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63</xdr:row>
                <xdr:rowOff>7</xdr:rowOff>
              </xdr:from>
              <xdr:to>
                <xdr:col>1</xdr:col>
                <xdr:colOff>-121</xdr:colOff>
                <xdr:row>67</xdr:row>
                <xdr:rowOff>13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64</xdr:row>
                <xdr:rowOff>7</xdr:rowOff>
              </xdr:from>
              <xdr:to>
                <xdr:col>1</xdr:col>
                <xdr:colOff>-121</xdr:colOff>
                <xdr:row>68</xdr:row>
                <xdr:rowOff>13</xdr:rowOff>
              </xdr:to>
            </anchor>
          </commentPr>
        </mc:Choice>
        <mc:Fallback/>
      </mc:AlternateContent>
    </comment>
    <comment ref="A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65</xdr:row>
                <xdr:rowOff>7</xdr:rowOff>
              </xdr:from>
              <xdr:to>
                <xdr:col>1</xdr:col>
                <xdr:colOff>-121</xdr:colOff>
                <xdr:row>69</xdr:row>
                <xdr:rowOff>13</xdr:rowOff>
              </xdr:to>
            </anchor>
          </commentPr>
        </mc:Choice>
        <mc:Fallback/>
      </mc:AlternateContent>
    </comment>
    <comment ref="A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66</xdr:row>
                <xdr:rowOff>7</xdr:rowOff>
              </xdr:from>
              <xdr:to>
                <xdr:col>1</xdr:col>
                <xdr:colOff>-121</xdr:colOff>
                <xdr:row>70</xdr:row>
                <xdr:rowOff>13</xdr:rowOff>
              </xdr:to>
            </anchor>
          </commentPr>
        </mc:Choice>
        <mc:Fallback/>
      </mc:AlternateContent>
    </comment>
    <comment ref="A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67</xdr:row>
                <xdr:rowOff>7</xdr:rowOff>
              </xdr:from>
              <xdr:to>
                <xdr:col>1</xdr:col>
                <xdr:colOff>-121</xdr:colOff>
                <xdr:row>71</xdr:row>
                <xdr:rowOff>13</xdr:rowOff>
              </xdr:to>
            </anchor>
          </commentPr>
        </mc:Choice>
        <mc:Fallback/>
      </mc:AlternateContent>
    </comment>
    <comment ref="A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68</xdr:row>
                <xdr:rowOff>7</xdr:rowOff>
              </xdr:from>
              <xdr:to>
                <xdr:col>1</xdr:col>
                <xdr:colOff>-121</xdr:colOff>
                <xdr:row>72</xdr:row>
                <xdr:rowOff>13</xdr:rowOff>
              </xdr:to>
            </anchor>
          </commentPr>
        </mc:Choice>
        <mc:Fallback/>
      </mc:AlternateContent>
    </comment>
    <comment ref="A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69</xdr:row>
                <xdr:rowOff>7</xdr:rowOff>
              </xdr:from>
              <xdr:to>
                <xdr:col>1</xdr:col>
                <xdr:colOff>-121</xdr:colOff>
                <xdr:row>73</xdr:row>
                <xdr:rowOff>13</xdr:rowOff>
              </xdr:to>
            </anchor>
          </commentPr>
        </mc:Choice>
        <mc:Fallback/>
      </mc:AlternateContent>
    </comment>
    <comment ref="A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70</xdr:row>
                <xdr:rowOff>7</xdr:rowOff>
              </xdr:from>
              <xdr:to>
                <xdr:col>1</xdr:col>
                <xdr:colOff>-121</xdr:colOff>
                <xdr:row>74</xdr:row>
                <xdr:rowOff>13</xdr:rowOff>
              </xdr:to>
            </anchor>
          </commentPr>
        </mc:Choice>
        <mc:Fallback/>
      </mc:AlternateContent>
    </comment>
    <comment ref="A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71</xdr:row>
                <xdr:rowOff>7</xdr:rowOff>
              </xdr:from>
              <xdr:to>
                <xdr:col>1</xdr:col>
                <xdr:colOff>-121</xdr:colOff>
                <xdr:row>75</xdr:row>
                <xdr:rowOff>13</xdr:rowOff>
              </xdr:to>
            </anchor>
          </commentPr>
        </mc:Choice>
        <mc:Fallback/>
      </mc:AlternateContent>
    </comment>
    <comment ref="A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72</xdr:row>
                <xdr:rowOff>7</xdr:rowOff>
              </xdr:from>
              <xdr:to>
                <xdr:col>1</xdr:col>
                <xdr:colOff>-121</xdr:colOff>
                <xdr:row>76</xdr:row>
                <xdr:rowOff>13</xdr:rowOff>
              </xdr:to>
            </anchor>
          </commentPr>
        </mc:Choice>
        <mc:Fallback/>
      </mc:AlternateContent>
    </comment>
    <comment ref="A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73</xdr:row>
                <xdr:rowOff>7</xdr:rowOff>
              </xdr:from>
              <xdr:to>
                <xdr:col>1</xdr:col>
                <xdr:colOff>-121</xdr:colOff>
                <xdr:row>77</xdr:row>
                <xdr:rowOff>13</xdr:rowOff>
              </xdr:to>
            </anchor>
          </commentPr>
        </mc:Choice>
        <mc:Fallback/>
      </mc:AlternateContent>
    </comment>
    <comment ref="A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74</xdr:row>
                <xdr:rowOff>7</xdr:rowOff>
              </xdr:from>
              <xdr:to>
                <xdr:col>1</xdr:col>
                <xdr:colOff>-121</xdr:colOff>
                <xdr:row>78</xdr:row>
                <xdr:rowOff>13</xdr:rowOff>
              </xdr:to>
            </anchor>
          </commentPr>
        </mc:Choice>
        <mc:Fallback/>
      </mc:AlternateContent>
    </comment>
    <comment ref="A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75</xdr:row>
                <xdr:rowOff>7</xdr:rowOff>
              </xdr:from>
              <xdr:to>
                <xdr:col>1</xdr:col>
                <xdr:colOff>-121</xdr:colOff>
                <xdr:row>79</xdr:row>
                <xdr:rowOff>13</xdr:rowOff>
              </xdr:to>
            </anchor>
          </commentPr>
        </mc:Choice>
        <mc:Fallback/>
      </mc:AlternateContent>
    </comment>
    <comment ref="A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76</xdr:row>
                <xdr:rowOff>7</xdr:rowOff>
              </xdr:from>
              <xdr:to>
                <xdr:col>1</xdr:col>
                <xdr:colOff>-121</xdr:colOff>
                <xdr:row>80</xdr:row>
                <xdr:rowOff>13</xdr:rowOff>
              </xdr:to>
            </anchor>
          </commentPr>
        </mc:Choice>
        <mc:Fallback/>
      </mc:AlternateContent>
    </comment>
    <comment ref="A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77</xdr:row>
                <xdr:rowOff>7</xdr:rowOff>
              </xdr:from>
              <xdr:to>
                <xdr:col>1</xdr:col>
                <xdr:colOff>-121</xdr:colOff>
                <xdr:row>81</xdr:row>
                <xdr:rowOff>13</xdr:rowOff>
              </xdr:to>
            </anchor>
          </commentPr>
        </mc:Choice>
        <mc:Fallback/>
      </mc:AlternateContent>
    </comment>
    <comment ref="A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78</xdr:row>
                <xdr:rowOff>7</xdr:rowOff>
              </xdr:from>
              <xdr:to>
                <xdr:col>1</xdr:col>
                <xdr:colOff>-121</xdr:colOff>
                <xdr:row>82</xdr:row>
                <xdr:rowOff>13</xdr:rowOff>
              </xdr:to>
            </anchor>
          </commentPr>
        </mc:Choice>
        <mc:Fallback/>
      </mc:AlternateContent>
    </comment>
    <comment ref="A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79</xdr:row>
                <xdr:rowOff>7</xdr:rowOff>
              </xdr:from>
              <xdr:to>
                <xdr:col>1</xdr:col>
                <xdr:colOff>-121</xdr:colOff>
                <xdr:row>83</xdr:row>
                <xdr:rowOff>13</xdr:rowOff>
              </xdr:to>
            </anchor>
          </commentPr>
        </mc:Choice>
        <mc:Fallback/>
      </mc:AlternateContent>
    </comment>
    <comment ref="A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80</xdr:row>
                <xdr:rowOff>7</xdr:rowOff>
              </xdr:from>
              <xdr:to>
                <xdr:col>1</xdr:col>
                <xdr:colOff>-121</xdr:colOff>
                <xdr:row>84</xdr:row>
                <xdr:rowOff>13</xdr:rowOff>
              </xdr:to>
            </anchor>
          </commentPr>
        </mc:Choice>
        <mc:Fallback/>
      </mc:AlternateContent>
    </comment>
    <comment ref="A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81</xdr:row>
                <xdr:rowOff>7</xdr:rowOff>
              </xdr:from>
              <xdr:to>
                <xdr:col>1</xdr:col>
                <xdr:colOff>-121</xdr:colOff>
                <xdr:row>85</xdr:row>
                <xdr:rowOff>13</xdr:rowOff>
              </xdr:to>
            </anchor>
          </commentPr>
        </mc:Choice>
        <mc:Fallback/>
      </mc:AlternateContent>
    </comment>
    <comment ref="A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82</xdr:row>
                <xdr:rowOff>7</xdr:rowOff>
              </xdr:from>
              <xdr:to>
                <xdr:col>1</xdr:col>
                <xdr:colOff>-121</xdr:colOff>
                <xdr:row>86</xdr:row>
                <xdr:rowOff>13</xdr:rowOff>
              </xdr:to>
            </anchor>
          </commentPr>
        </mc:Choice>
        <mc:Fallback/>
      </mc:AlternateContent>
    </comment>
    <comment ref="A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83</xdr:row>
                <xdr:rowOff>7</xdr:rowOff>
              </xdr:from>
              <xdr:to>
                <xdr:col>1</xdr:col>
                <xdr:colOff>-121</xdr:colOff>
                <xdr:row>87</xdr:row>
                <xdr:rowOff>13</xdr:rowOff>
              </xdr:to>
            </anchor>
          </commentPr>
        </mc:Choice>
        <mc:Fallback/>
      </mc:AlternateContent>
    </comment>
    <comment ref="A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84</xdr:row>
                <xdr:rowOff>7</xdr:rowOff>
              </xdr:from>
              <xdr:to>
                <xdr:col>1</xdr:col>
                <xdr:colOff>-121</xdr:colOff>
                <xdr:row>88</xdr:row>
                <xdr:rowOff>13</xdr:rowOff>
              </xdr:to>
            </anchor>
          </commentPr>
        </mc:Choice>
        <mc:Fallback/>
      </mc:AlternateContent>
    </comment>
    <comment ref="A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85</xdr:row>
                <xdr:rowOff>7</xdr:rowOff>
              </xdr:from>
              <xdr:to>
                <xdr:col>1</xdr:col>
                <xdr:colOff>-121</xdr:colOff>
                <xdr:row>89</xdr:row>
                <xdr:rowOff>13</xdr:rowOff>
              </xdr:to>
            </anchor>
          </commentPr>
        </mc:Choice>
        <mc:Fallback/>
      </mc:AlternateContent>
    </comment>
    <comment ref="A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86</xdr:row>
                <xdr:rowOff>7</xdr:rowOff>
              </xdr:from>
              <xdr:to>
                <xdr:col>1</xdr:col>
                <xdr:colOff>-121</xdr:colOff>
                <xdr:row>90</xdr:row>
                <xdr:rowOff>13</xdr:rowOff>
              </xdr:to>
            </anchor>
          </commentPr>
        </mc:Choice>
        <mc:Fallback/>
      </mc:AlternateContent>
    </comment>
    <comment ref="A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87</xdr:row>
                <xdr:rowOff>7</xdr:rowOff>
              </xdr:from>
              <xdr:to>
                <xdr:col>1</xdr:col>
                <xdr:colOff>-121</xdr:colOff>
                <xdr:row>91</xdr:row>
                <xdr:rowOff>13</xdr:rowOff>
              </xdr:to>
            </anchor>
          </commentPr>
        </mc:Choice>
        <mc:Fallback/>
      </mc:AlternateContent>
    </comment>
    <comment ref="A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88</xdr:row>
                <xdr:rowOff>7</xdr:rowOff>
              </xdr:from>
              <xdr:to>
                <xdr:col>1</xdr:col>
                <xdr:colOff>-121</xdr:colOff>
                <xdr:row>92</xdr:row>
                <xdr:rowOff>13</xdr:rowOff>
              </xdr:to>
            </anchor>
          </commentPr>
        </mc:Choice>
        <mc:Fallback/>
      </mc:AlternateContent>
    </comment>
    <comment ref="A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89</xdr:row>
                <xdr:rowOff>7</xdr:rowOff>
              </xdr:from>
              <xdr:to>
                <xdr:col>1</xdr:col>
                <xdr:colOff>-121</xdr:colOff>
                <xdr:row>93</xdr:row>
                <xdr:rowOff>13</xdr:rowOff>
              </xdr:to>
            </anchor>
          </commentPr>
        </mc:Choice>
        <mc:Fallback/>
      </mc:AlternateContent>
    </comment>
    <comment ref="A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90</xdr:row>
                <xdr:rowOff>7</xdr:rowOff>
              </xdr:from>
              <xdr:to>
                <xdr:col>1</xdr:col>
                <xdr:colOff>-121</xdr:colOff>
                <xdr:row>94</xdr:row>
                <xdr:rowOff>13</xdr:rowOff>
              </xdr:to>
            </anchor>
          </commentPr>
        </mc:Choice>
        <mc:Fallback/>
      </mc:AlternateContent>
    </comment>
    <comment ref="A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91</xdr:row>
                <xdr:rowOff>7</xdr:rowOff>
              </xdr:from>
              <xdr:to>
                <xdr:col>1</xdr:col>
                <xdr:colOff>-121</xdr:colOff>
                <xdr:row>95</xdr:row>
                <xdr:rowOff>13</xdr:rowOff>
              </xdr:to>
            </anchor>
          </commentPr>
        </mc:Choice>
        <mc:Fallback/>
      </mc:AlternateContent>
    </comment>
    <comment ref="A5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92</xdr:row>
                <xdr:rowOff>7</xdr:rowOff>
              </xdr:from>
              <xdr:to>
                <xdr:col>1</xdr:col>
                <xdr:colOff>-121</xdr:colOff>
                <xdr:row>96</xdr:row>
                <xdr:rowOff>13</xdr:rowOff>
              </xdr:to>
            </anchor>
          </commentPr>
        </mc:Choice>
        <mc:Fallback/>
      </mc:AlternateContent>
    </comment>
    <comment ref="A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93</xdr:row>
                <xdr:rowOff>7</xdr:rowOff>
              </xdr:from>
              <xdr:to>
                <xdr:col>1</xdr:col>
                <xdr:colOff>-121</xdr:colOff>
                <xdr:row>97</xdr:row>
                <xdr:rowOff>13</xdr:rowOff>
              </xdr:to>
            </anchor>
          </commentPr>
        </mc:Choice>
        <mc:Fallback/>
      </mc:AlternateContent>
    </comment>
    <comment ref="A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94</xdr:row>
                <xdr:rowOff>7</xdr:rowOff>
              </xdr:from>
              <xdr:to>
                <xdr:col>1</xdr:col>
                <xdr:colOff>-121</xdr:colOff>
                <xdr:row>98</xdr:row>
                <xdr:rowOff>13</xdr:rowOff>
              </xdr:to>
            </anchor>
          </commentPr>
        </mc:Choice>
        <mc:Fallback/>
      </mc:AlternateContent>
    </comment>
    <comment ref="A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95</xdr:row>
                <xdr:rowOff>7</xdr:rowOff>
              </xdr:from>
              <xdr:to>
                <xdr:col>1</xdr:col>
                <xdr:colOff>-121</xdr:colOff>
                <xdr:row>99</xdr:row>
                <xdr:rowOff>13</xdr:rowOff>
              </xdr:to>
            </anchor>
          </commentPr>
        </mc:Choice>
        <mc:Fallback/>
      </mc:AlternateContent>
    </comment>
    <comment ref="A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83</xdr:colOff>
                <xdr:row>96</xdr:row>
                <xdr:rowOff>7</xdr:rowOff>
              </xdr:from>
              <xdr:to>
                <xdr:col>1</xdr:col>
                <xdr:colOff>-121</xdr:colOff>
                <xdr:row>100</xdr:row>
                <xdr:rowOff>13</xdr:rowOff>
              </xdr:to>
            </anchor>
          </commentPr>
        </mc:Choice>
        <mc:Fallback/>
      </mc:AlternateContent>
    </comment>
    <comment ref="A5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97</xdr:row>
                <xdr:rowOff>7</xdr:rowOff>
              </xdr:from>
              <xdr:to>
                <xdr:col>1</xdr:col>
                <xdr:colOff>-121</xdr:colOff>
                <xdr:row>101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151</xdr:colOff>
                <xdr:row>2</xdr:row>
                <xdr:rowOff>7</xdr:rowOff>
              </xdr:from>
              <xdr:to>
                <xdr:col>1</xdr:col>
                <xdr:colOff>-54</xdr:colOff>
                <xdr:row>6</xdr:row>
                <xdr:rowOff>13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69</xdr:colOff>
                <xdr:row>23</xdr:row>
                <xdr:rowOff>13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SUP=N
BBF=N
NTS=Y
VAL=Y
RHD=N
LCK=N
RFH=N
BBK=Y
OVF=N
IAB=N
BAZ=N
EAZ=N
P01=SAP CC in Subregions
P02=Headcount Act/Bud
C01=Months
RGP=adaytum_page_2
RGC=adaytum_col_2
RGD=adaytum_data_2
VID=E6F1A708EDA162C0
CHK=-1313740103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98</xdr:row>
                <xdr:rowOff>7</xdr:rowOff>
              </xdr:from>
              <xdr:to>
                <xdr:col>3</xdr:col>
                <xdr:colOff>69</xdr:colOff>
                <xdr:row>102</xdr:row>
                <xdr:rowOff>13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99</xdr:row>
                <xdr:rowOff>7</xdr:rowOff>
              </xdr:from>
              <xdr:to>
                <xdr:col>3</xdr:col>
                <xdr:colOff>69</xdr:colOff>
                <xdr:row>103</xdr:row>
                <xdr:rowOff>13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101</xdr:row>
                <xdr:rowOff>7</xdr:rowOff>
              </xdr:from>
              <xdr:to>
                <xdr:col>3</xdr:col>
                <xdr:colOff>69</xdr:colOff>
                <xdr:row>105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219</xdr:colOff>
                <xdr:row>2</xdr:row>
                <xdr:rowOff>7</xdr:rowOff>
              </xdr:from>
              <xdr:to>
                <xdr:col>1</xdr:col>
                <xdr:colOff>14</xdr:colOff>
                <xdr:row>6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219</xdr:colOff>
                <xdr:row>4</xdr:row>
                <xdr:rowOff>7</xdr:rowOff>
              </xdr:from>
              <xdr:to>
                <xdr:col>1</xdr:col>
                <xdr:colOff>14</xdr:colOff>
                <xdr:row>23</xdr:row>
                <xdr:rowOff>13</xdr:rowOff>
              </xdr:to>
            </anchor>
          </commentPr>
        </mc:Choice>
        <mc:Fallback/>
      </mc:AlternateContent>
    </comment>
    <comment ref="C5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99</xdr:row>
                <xdr:rowOff>7</xdr:rowOff>
              </xdr:from>
              <xdr:to>
                <xdr:col>5</xdr:col>
                <xdr:colOff>1</xdr:colOff>
                <xdr:row>103</xdr:row>
                <xdr:rowOff>13</xdr:rowOff>
              </xdr:to>
            </anchor>
          </commentPr>
        </mc:Choice>
        <mc:Fallback/>
      </mc:AlternateContent>
    </comment>
    <comment ref="C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101</xdr:row>
                <xdr:rowOff>7</xdr:rowOff>
              </xdr:from>
              <xdr:to>
                <xdr:col>5</xdr:col>
                <xdr:colOff>1</xdr:colOff>
                <xdr:row>105</xdr:row>
                <xdr:rowOff>13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286</xdr:colOff>
                <xdr:row>4</xdr:row>
                <xdr:rowOff>7</xdr:rowOff>
              </xdr:from>
              <xdr:to>
                <xdr:col>2</xdr:col>
                <xdr:colOff>15</xdr:colOff>
                <xdr:row>23</xdr:row>
                <xdr:rowOff>13</xdr:rowOff>
              </xdr:to>
            </anchor>
          </commentPr>
        </mc:Choice>
        <mc:Fallback/>
      </mc:AlternateContent>
    </comment>
    <comment ref="D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101</xdr:row>
                <xdr:rowOff>7</xdr:rowOff>
              </xdr:from>
              <xdr:to>
                <xdr:col>6</xdr:col>
                <xdr:colOff>13</xdr:colOff>
                <xdr:row>105</xdr:row>
                <xdr:rowOff>13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</xdr:colOff>
                <xdr:row>4</xdr:row>
                <xdr:rowOff>7</xdr:rowOff>
              </xdr:from>
              <xdr:to>
                <xdr:col>3</xdr:col>
                <xdr:colOff>0</xdr:colOff>
                <xdr:row>23</xdr:row>
                <xdr:rowOff>13</xdr:rowOff>
              </xdr:to>
            </anchor>
          </commentPr>
        </mc:Choice>
        <mc:Fallback/>
      </mc:AlternateContent>
    </comment>
    <comment ref="E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101</xdr:row>
                <xdr:rowOff>7</xdr:rowOff>
              </xdr:from>
              <xdr:to>
                <xdr:col>7</xdr:col>
                <xdr:colOff>18</xdr:colOff>
                <xdr:row>105</xdr:row>
                <xdr:rowOff>13</xdr:rowOff>
              </xdr:to>
            </anchor>
          </commentPr>
        </mc:Choice>
        <mc:Fallback/>
      </mc:AlternateContent>
    </comment>
    <comment ref="E63" authorId="0">
      <text>
        <r>
          <rPr>
            <b val="true"/>
            <sz val="8"/>
            <color rgb="FF000000"/>
            <rFont val="Tahoma"/>
            <family val="0"/>
          </rPr>
          <t xml:space="preserve">slamb:
</t>
        </r>
        <r>
          <rPr>
            <sz val="8"/>
            <color rgb="FF000000"/>
            <rFont val="Tahoma"/>
            <family val="0"/>
          </rPr>
          <t xml:space="preserve">Adjustment to deduct Inland Revenue Taxes.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103</xdr:row>
                <xdr:rowOff>7</xdr:rowOff>
              </xdr:from>
              <xdr:to>
                <xdr:col>7</xdr:col>
                <xdr:colOff>18</xdr:colOff>
                <xdr:row>107</xdr:row>
                <xdr:rowOff>13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4</xdr:row>
                <xdr:rowOff>7</xdr:rowOff>
              </xdr:from>
              <xdr:to>
                <xdr:col>3</xdr:col>
                <xdr:colOff>68</xdr:colOff>
                <xdr:row>23</xdr:row>
                <xdr:rowOff>13</xdr:rowOff>
              </xdr:to>
            </anchor>
          </commentPr>
        </mc:Choice>
        <mc:Fallback/>
      </mc:AlternateContent>
    </comment>
    <comment ref="F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101</xdr:row>
                <xdr:rowOff>7</xdr:rowOff>
              </xdr:from>
              <xdr:to>
                <xdr:col>8</xdr:col>
                <xdr:colOff>18</xdr:colOff>
                <xdr:row>105</xdr:row>
                <xdr:rowOff>13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4</xdr:row>
                <xdr:rowOff>7</xdr:rowOff>
              </xdr:from>
              <xdr:to>
                <xdr:col>4</xdr:col>
                <xdr:colOff>57</xdr:colOff>
                <xdr:row>23</xdr:row>
                <xdr:rowOff>13</xdr:rowOff>
              </xdr:to>
            </anchor>
          </commentPr>
        </mc:Choice>
        <mc:Fallback/>
      </mc:AlternateContent>
    </comment>
    <comment ref="G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101</xdr:row>
                <xdr:rowOff>7</xdr:rowOff>
              </xdr:from>
              <xdr:to>
                <xdr:col>8</xdr:col>
                <xdr:colOff>85</xdr:colOff>
                <xdr:row>105</xdr:row>
                <xdr:rowOff>13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68</xdr:colOff>
                <xdr:row>4</xdr:row>
                <xdr:rowOff>7</xdr:rowOff>
              </xdr:from>
              <xdr:to>
                <xdr:col>5</xdr:col>
                <xdr:colOff>53</xdr:colOff>
                <xdr:row>23</xdr:row>
                <xdr:rowOff>13</xdr:rowOff>
              </xdr:to>
            </anchor>
          </commentPr>
        </mc:Choice>
        <mc:Fallback/>
      </mc:AlternateContent>
    </comment>
    <comment ref="H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101</xdr:row>
                <xdr:rowOff>7</xdr:rowOff>
              </xdr:from>
              <xdr:to>
                <xdr:col>9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I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57</xdr:colOff>
                <xdr:row>4</xdr:row>
                <xdr:rowOff>7</xdr:rowOff>
              </xdr:from>
              <xdr:to>
                <xdr:col>6</xdr:col>
                <xdr:colOff>54</xdr:colOff>
                <xdr:row>23</xdr:row>
                <xdr:rowOff>13</xdr:rowOff>
              </xdr:to>
            </anchor>
          </commentPr>
        </mc:Choice>
        <mc:Fallback/>
      </mc:AlternateContent>
    </comment>
    <comment ref="I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101</xdr:row>
                <xdr:rowOff>7</xdr:rowOff>
              </xdr:from>
              <xdr:to>
                <xdr:col>10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J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53</xdr:colOff>
                <xdr:row>4</xdr:row>
                <xdr:rowOff>7</xdr:rowOff>
              </xdr:from>
              <xdr:to>
                <xdr:col>7</xdr:col>
                <xdr:colOff>55</xdr:colOff>
                <xdr:row>23</xdr:row>
                <xdr:rowOff>13</xdr:rowOff>
              </xdr:to>
            </anchor>
          </commentPr>
        </mc:Choice>
        <mc:Fallback/>
      </mc:AlternateContent>
    </comment>
    <comment ref="J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101</xdr:row>
                <xdr:rowOff>7</xdr:rowOff>
              </xdr:from>
              <xdr:to>
                <xdr:col>11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54</xdr:colOff>
                <xdr:row>4</xdr:row>
                <xdr:rowOff>7</xdr:rowOff>
              </xdr:from>
              <xdr:to>
                <xdr:col>8</xdr:col>
                <xdr:colOff>56</xdr:colOff>
                <xdr:row>23</xdr:row>
                <xdr:rowOff>13</xdr:rowOff>
              </xdr:to>
            </anchor>
          </commentPr>
        </mc:Choice>
        <mc:Fallback/>
      </mc:AlternateContent>
    </comment>
    <comment ref="K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101</xdr:row>
                <xdr:rowOff>7</xdr:rowOff>
              </xdr:from>
              <xdr:to>
                <xdr:col>12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L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4</xdr:row>
                <xdr:rowOff>7</xdr:rowOff>
              </xdr:from>
              <xdr:to>
                <xdr:col>9</xdr:col>
                <xdr:colOff>34</xdr:colOff>
                <xdr:row>23</xdr:row>
                <xdr:rowOff>13</xdr:rowOff>
              </xdr:to>
            </anchor>
          </commentPr>
        </mc:Choice>
        <mc:Fallback/>
      </mc:AlternateContent>
    </comment>
    <comment ref="L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101</xdr:row>
                <xdr:rowOff>7</xdr:rowOff>
              </xdr:from>
              <xdr:to>
                <xdr:col>13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M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56</xdr:colOff>
                <xdr:row>4</xdr:row>
                <xdr:rowOff>7</xdr:rowOff>
              </xdr:from>
              <xdr:to>
                <xdr:col>10</xdr:col>
                <xdr:colOff>12</xdr:colOff>
                <xdr:row>23</xdr:row>
                <xdr:rowOff>13</xdr:rowOff>
              </xdr:to>
            </anchor>
          </commentPr>
        </mc:Choice>
        <mc:Fallback/>
      </mc:AlternateContent>
    </comment>
    <comment ref="M6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101</xdr:row>
                <xdr:rowOff>7</xdr:rowOff>
              </xdr:from>
              <xdr:to>
                <xdr:col>15</xdr:col>
                <xdr:colOff>5</xdr:colOff>
                <xdr:row>105</xdr:row>
                <xdr:rowOff>13</xdr:rowOff>
              </xdr:to>
            </anchor>
          </commentPr>
        </mc:Choice>
        <mc:Fallback/>
      </mc:AlternateContent>
    </comment>
    <comment ref="N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34</xdr:colOff>
                <xdr:row>4</xdr:row>
                <xdr:rowOff>7</xdr:rowOff>
              </xdr:from>
              <xdr:to>
                <xdr:col>10</xdr:col>
                <xdr:colOff>79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2"/>
          </rPr>
          <t xml:space="preserve">Sally-Anne Lamb:
</t>
        </r>
        <r>
          <rPr>
            <sz val="8"/>
            <color rgb="FF000000"/>
            <rFont val="Tahoma"/>
            <family val="0"/>
          </rPr>
          <t xml:space="preserve">Can be Zero for single Bar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151</xdr:colOff>
                <xdr:row>3</xdr:row>
                <xdr:rowOff>7</xdr:rowOff>
              </xdr:from>
              <xdr:to>
                <xdr:col>2</xdr:col>
                <xdr:colOff>55</xdr:colOff>
                <xdr:row>7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Sally-Anne Lamb:
</t>
        </r>
        <r>
          <rPr>
            <sz val="8"/>
            <color rgb="FF000000"/>
            <rFont val="Tahoma"/>
            <family val="2"/>
          </rPr>
          <t xml:space="preserve">Additional headcount calculated at average $10k per person for 3 months plus on costs of $12K per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5</xdr:col>
                <xdr:colOff>41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<sst xmlns="http://schemas.openxmlformats.org/spreadsheetml/2006/main" count="290" uniqueCount="133">
  <si>
    <t xml:space="preserve">Page</t>
  </si>
  <si>
    <t xml:space="preserve">Waterfall Chart including  analysis.</t>
  </si>
  <si>
    <t xml:space="preserve">2001 Forecast Compares Forecast on Run rate to CE2 forecast.</t>
  </si>
  <si>
    <t xml:space="preserve">YTD Actuals includes high level Analysis on costs per person.</t>
  </si>
  <si>
    <t xml:space="preserve">Headcount July 2001 at 21 persons.</t>
  </si>
  <si>
    <t xml:space="preserve">Baseline:</t>
  </si>
  <si>
    <t xml:space="preserve">Based on July YTD run rate forecasted to Dec 2001. Adjusted for Legal Accruals $348 YTD,  no other adjustments have been made to baseline ref "2001 Forecast".</t>
  </si>
  <si>
    <t xml:space="preserve">Additional Headcount: </t>
  </si>
  <si>
    <t xml:space="preserve">Based on YTD Analysis total cost per person $22K per month (excludes any inland revenue payments) - ($200K = 3 months x 3 persons). Ref "YTD Actuals".</t>
  </si>
  <si>
    <t xml:space="preserve">Piece Pipe / Arcos:</t>
  </si>
  <si>
    <t xml:space="preserve">As discussed yesterday $250K for each, this year.</t>
  </si>
  <si>
    <t xml:space="preserve">Adjusted Full Year Forecast:</t>
  </si>
  <si>
    <t xml:space="preserve">Represting Full Year Forecast on July run rate plus known adjustments. There is room to split this into business lines if required.</t>
  </si>
  <si>
    <t xml:space="preserve">CE2 7 months actuals + 3 months CE2:</t>
  </si>
  <si>
    <t xml:space="preserve">Showing full year revised forecast to Dec 2001 and includes a preliminarily GAP split between T&amp;E and Audit, Legal  &amp; Consulting</t>
  </si>
  <si>
    <t xml:space="preserve">GOVERNMENT AFFAIRS SUMMARY (USD)</t>
  </si>
  <si>
    <t xml:space="preserve">Adaytum</t>
  </si>
  <si>
    <t xml:space="preserve">EEL European Govt Affairs</t>
  </si>
  <si>
    <t xml:space="preserve">Consolidated</t>
  </si>
  <si>
    <t xml:space="preserve">Jan</t>
  </si>
  <si>
    <t xml:space="preserve">Feb</t>
  </si>
  <si>
    <t xml:space="preserve">Mar</t>
  </si>
  <si>
    <t xml:space="preserve">Q1</t>
  </si>
  <si>
    <t xml:space="preserve">Apr</t>
  </si>
  <si>
    <t xml:space="preserve">May</t>
  </si>
  <si>
    <t xml:space="preserve">Jun</t>
  </si>
  <si>
    <t xml:space="preserve">Q2</t>
  </si>
  <si>
    <t xml:space="preserve">Jul</t>
  </si>
  <si>
    <t xml:space="preserve">Aug</t>
  </si>
  <si>
    <t xml:space="preserve">Sep</t>
  </si>
  <si>
    <t xml:space="preserve">Q3</t>
  </si>
  <si>
    <t xml:space="preserve">Oct</t>
  </si>
  <si>
    <t xml:space="preserve">Nov</t>
  </si>
  <si>
    <t xml:space="preserve">Dec</t>
  </si>
  <si>
    <t xml:space="preserve">Q4</t>
  </si>
  <si>
    <t xml:space="preserve">Full year</t>
  </si>
  <si>
    <t xml:space="preserve">Original Budget 2001</t>
  </si>
  <si>
    <t xml:space="preserve"> Salaries &amp; Wages</t>
  </si>
  <si>
    <t xml:space="preserve"> Travel &amp; Entertainment</t>
  </si>
  <si>
    <t xml:space="preserve"> Office Expenses</t>
  </si>
  <si>
    <t xml:space="preserve"> Consultancy</t>
  </si>
  <si>
    <t xml:space="preserve"> Audit &amp; Legal</t>
  </si>
  <si>
    <t xml:space="preserve"> Occupancy Costs</t>
  </si>
  <si>
    <t xml:space="preserve"> General &amp; Admin</t>
  </si>
  <si>
    <t xml:space="preserve"> Communications</t>
  </si>
  <si>
    <t xml:space="preserve">Taxes Other Than Income</t>
  </si>
  <si>
    <t xml:space="preserve">TOTAL G&amp;A</t>
  </si>
  <si>
    <t xml:space="preserve">Actual </t>
  </si>
  <si>
    <t xml:space="preserve">CE1</t>
  </si>
  <si>
    <t xml:space="preserve">CE1 - End of Q1</t>
  </si>
  <si>
    <t xml:space="preserve">one month</t>
  </si>
  <si>
    <t xml:space="preserve">7 months</t>
  </si>
  <si>
    <t xml:space="preserve">Actuals</t>
  </si>
  <si>
    <t xml:space="preserve">CE2</t>
  </si>
  <si>
    <t xml:space="preserve">CE2 -  End of Q2</t>
  </si>
  <si>
    <t xml:space="preserve">Ave Month</t>
  </si>
  <si>
    <t xml:space="preserve">Full Year F/cast on current run rate.</t>
  </si>
  <si>
    <t xml:space="preserve">Full year Forecast</t>
  </si>
  <si>
    <t xml:space="preserve">CE3  - Forecast only</t>
  </si>
  <si>
    <t xml:space="preserve">Gap to CE2 (Reduction) / Increase</t>
  </si>
  <si>
    <t xml:space="preserve">European Govt July YTD Summary</t>
  </si>
  <si>
    <t xml:space="preserve">Forecast</t>
  </si>
  <si>
    <t xml:space="preserve">YTD</t>
  </si>
  <si>
    <t xml:space="preserve">Employee Entertainment &amp; Meals</t>
  </si>
  <si>
    <t xml:space="preserve">Travel Costs &amp; Hotel Accommodation</t>
  </si>
  <si>
    <t xml:space="preserve">Client Entertainment</t>
  </si>
  <si>
    <t xml:space="preserve">Travel &amp; Entertainment</t>
  </si>
  <si>
    <t xml:space="preserve">Computer Maintenance Contracts</t>
  </si>
  <si>
    <t xml:space="preserve">Computer Software and Licences</t>
  </si>
  <si>
    <t xml:space="preserve">Computer Hardware &lt; 500</t>
  </si>
  <si>
    <t xml:space="preserve">Office Postage &amp; Couriers</t>
  </si>
  <si>
    <t xml:space="preserve">Stationery &amp; Printing</t>
  </si>
  <si>
    <t xml:space="preserve">Kitchen Supplies</t>
  </si>
  <si>
    <t xml:space="preserve">Office/Plant Maintenance</t>
  </si>
  <si>
    <t xml:space="preserve">Office Cleaning</t>
  </si>
  <si>
    <t xml:space="preserve">Security Costs</t>
  </si>
  <si>
    <t xml:space="preserve">Health &amp; Safety Costs</t>
  </si>
  <si>
    <t xml:space="preserve">Office Expenses</t>
  </si>
  <si>
    <t xml:space="preserve">Outside Consultancy Services - Tax</t>
  </si>
  <si>
    <t xml:space="preserve">Outside Consulting - Advert, Marketing, Reg Affair</t>
  </si>
  <si>
    <t xml:space="preserve">Outside Consultancy Services - IT</t>
  </si>
  <si>
    <t xml:space="preserve">Outside Consultancy Services - Engineering</t>
  </si>
  <si>
    <t xml:space="preserve">Employee Recruitment Fees and Incentive Payments</t>
  </si>
  <si>
    <t xml:space="preserve">Other Outside Services</t>
  </si>
  <si>
    <t xml:space="preserve">Consultancy</t>
  </si>
  <si>
    <t xml:space="preserve">Outside Consultancy Services - Audit</t>
  </si>
  <si>
    <t xml:space="preserve">Outside Consultancy Services - Accounting</t>
  </si>
  <si>
    <t xml:space="preserve">Outside Consultancy Services - Legal</t>
  </si>
  <si>
    <t xml:space="preserve">Audit &amp; Legal</t>
  </si>
  <si>
    <t xml:space="preserve">Office Utilities and Council Rates</t>
  </si>
  <si>
    <t xml:space="preserve">Office Rental Costs (Not Personal Rental)</t>
  </si>
  <si>
    <t xml:space="preserve">Occupancy Costs</t>
  </si>
  <si>
    <t xml:space="preserve">Employee Club Membership</t>
  </si>
  <si>
    <t xml:space="preserve">Professional Subscriptions &amp; Memberships</t>
  </si>
  <si>
    <t xml:space="preserve">Books, Publications &amp; Data Services</t>
  </si>
  <si>
    <t xml:space="preserve">Conferences</t>
  </si>
  <si>
    <t xml:space="preserve">Training Courses</t>
  </si>
  <si>
    <t xml:space="preserve">Insurance</t>
  </si>
  <si>
    <t xml:space="preserve">Advertising</t>
  </si>
  <si>
    <t xml:space="preserve">Other Business Expenses</t>
  </si>
  <si>
    <t xml:space="preserve">General &amp; Admin</t>
  </si>
  <si>
    <t xml:space="preserve">Office Phones &amp; Faxes</t>
  </si>
  <si>
    <t xml:space="preserve">Office Mobile Phones</t>
  </si>
  <si>
    <t xml:space="preserve">Communications</t>
  </si>
  <si>
    <t xml:space="preserve">Average per employee / per month</t>
  </si>
  <si>
    <t xml:space="preserve">Monthly Actual Headcount</t>
  </si>
  <si>
    <t xml:space="preserve">Run Rate SWB</t>
  </si>
  <si>
    <t xml:space="preserve">Run Rate T&amp;E</t>
  </si>
  <si>
    <t xml:space="preserve">Run Rate Office Expenses</t>
  </si>
  <si>
    <t xml:space="preserve">Run Rate Consultancy</t>
  </si>
  <si>
    <t xml:space="preserve">Run Rate Audit &amp; Legal</t>
  </si>
  <si>
    <t xml:space="preserve">Run Rate Occupancy</t>
  </si>
  <si>
    <t xml:space="preserve">Run Rate General &amp; Admin</t>
  </si>
  <si>
    <t xml:space="preserve">Run Rate Communications</t>
  </si>
  <si>
    <t xml:space="preserve">Per Person / Per Month</t>
  </si>
  <si>
    <t xml:space="preserve">Calculated Average SWB</t>
  </si>
  <si>
    <t xml:space="preserve">Calculated Average T&amp;E</t>
  </si>
  <si>
    <t xml:space="preserve">Calculated Average Office Expenses</t>
  </si>
  <si>
    <t xml:space="preserve">Calculated Average Consultancy</t>
  </si>
  <si>
    <t xml:space="preserve">Calculated Average Audit &amp; Legal</t>
  </si>
  <si>
    <t xml:space="preserve">Calculated Average Occupancy</t>
  </si>
  <si>
    <t xml:space="preserve">Calculated Average General &amp; Admin</t>
  </si>
  <si>
    <t xml:space="preserve">Calculated Average Communications</t>
  </si>
  <si>
    <t xml:space="preserve">Need to account for any inland revenue payments on top of these average per person above.</t>
  </si>
  <si>
    <t xml:space="preserve">Table for Waterfall Graph input</t>
  </si>
  <si>
    <t xml:space="preserve">Baseline</t>
  </si>
  <si>
    <t xml:space="preserve">Add'l Headcount &amp; On Costs to End 2001</t>
  </si>
  <si>
    <t xml:space="preserve">Piece Pipe / Arcos</t>
  </si>
  <si>
    <t xml:space="preserve">Adjusted Full Year Forecast</t>
  </si>
  <si>
    <t xml:space="preserve">CE2 -  7 months act + 3 month CE2</t>
  </si>
  <si>
    <t xml:space="preserve">Actual Forecast</t>
  </si>
  <si>
    <t xml:space="preserve">T&amp;E</t>
  </si>
  <si>
    <t xml:space="preserve">Audit Legal / Consultancy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</si>
</sst>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0"/>
    <numFmt numFmtId="173" formatCode="_(#,##0_);\(#,##0\);&quot;-    &quot;"/>
    <numFmt numFmtId="174" formatCode="yyyy\-mmm\-dd"/>
    <numFmt numFmtId="175" formatCode="mmm\-dd"/>
    <numFmt numFmtId="176" formatCode="yyyy\-mmm"/>
    <numFmt numFmtId="177" formatCode="yy\-mm\-dd"/>
    <numFmt numFmtId="178" formatCode="ddd"/>
    <numFmt numFmtId="179" formatCode="yyyy"/>
    <numFmt numFmtId="180" formatCode="0.0%\ ;[RED]\(0.0%\)"/>
    <numFmt numFmtId="181" formatCode="0.00%\ ;[RED]\(0.00%\)"/>
    <numFmt numFmtId="182" formatCode="0.0000%\ ;[RED]\(0.0000%\)"/>
    <numFmt numFmtId="183" formatCode="[$-409]h:mm"/>
    <numFmt numFmtId="184" formatCode="[$-409]h:mm:ss"/>
    <numFmt numFmtId="185" formatCode="#,##0.0000"/>
    <numFmt numFmtId="186" formatCode="#,##0_);\(#,##0\);\-"/>
    <numFmt numFmtId="187" formatCode="#,##0.0_);[RED]\(#,##0.0\);\-"/>
    <numFmt numFmtId="188" formatCode="[$-409]#,##0_);[RED]\(#,##0\)"/>
    <numFmt numFmtId="189" formatCode="#,##0;[RED]\(#,##0\)"/>
    <numFmt numFmtId="190" formatCode="#,##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40"/>
      <color rgb="FFCCFFFF"/>
      <name val="Arial"/>
      <family val="2"/>
    </font>
    <font>
      <b val="true"/>
      <sz val="14"/>
      <name val="Times New Roman"/>
      <family val="1"/>
    </font>
    <font>
      <b val="true"/>
      <sz val="18"/>
      <name val="Times New Roman"/>
      <family val="1"/>
    </font>
    <font>
      <b val="true"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 val="true"/>
      <sz val="16.5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3300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F99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66CC"/>
        <bgColor rgb="FF008080"/>
      </patternFill>
    </fill>
    <fill>
      <patternFill patternType="solid">
        <fgColor rgb="FFFFFFFF"/>
        <bgColor rgb="FFD0FFEF"/>
      </patternFill>
    </fill>
    <fill>
      <patternFill patternType="solid">
        <fgColor rgb="FFFFFF99"/>
        <bgColor rgb="FFFFFF8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</borders>
  <cellStyleXfs count="8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73" fontId="0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79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4" fillId="5" borderId="0" applyFont="true" applyBorder="false" applyAlignment="false" applyProtection="true">
      <protection locked="false" hidden="false"/>
    </xf>
    <xf numFmtId="164" fontId="0" fillId="6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2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1" borderId="0" applyFont="true" applyBorder="false" applyAlignment="false" applyProtection="false"/>
    <xf numFmtId="164" fontId="0" fillId="12" borderId="0" applyFont="true" applyBorder="false" applyAlignment="false" applyProtection="false"/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3" fillId="13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64" fontId="0" fillId="1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0" fillId="14" borderId="0" applyFont="true" applyBorder="false" applyAlignment="false" applyProtection="false"/>
    <xf numFmtId="164" fontId="15" fillId="0" borderId="0" applyFont="true" applyBorder="false" applyAlignment="false" applyProtection="false"/>
    <xf numFmtId="164" fontId="0" fillId="15" borderId="0" applyFont="true" applyBorder="false" applyAlignment="false" applyProtection="false"/>
    <xf numFmtId="164" fontId="16" fillId="1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5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16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0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1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6" fillId="1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6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1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7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26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1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6" fillId="1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1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=C:\WINNT\SYSTEM32\COMMAND.COM?ATMINT=61?COMPUTERNAME=WFCU0729?HOME" xfId="27"/>
    <cellStyle name="=C:\WINNT\SYSTEM32\COMMAND.COM?ATMINT=61?COMPUTERNAME=WFCU0729?HOME_BFT Pack May.xls Chart 1" xfId="28"/>
    <cellStyle name="a/c" xfId="29"/>
    <cellStyle name="Box" xfId="30"/>
    <cellStyle name="Cash (0)" xfId="31"/>
    <cellStyle name="Changed" xfId="32"/>
    <cellStyle name="Check" xfId="33"/>
    <cellStyle name="Colourless" xfId="34"/>
    <cellStyle name="Credit" xfId="35"/>
    <cellStyle name="Date-day" xfId="36"/>
    <cellStyle name="Date-mmm-dd" xfId="37"/>
    <cellStyle name="Date-mmmdd" xfId="38"/>
    <cellStyle name="Date-month" xfId="39"/>
    <cellStyle name="Date-short" xfId="40"/>
    <cellStyle name="Date-weekday" xfId="41"/>
    <cellStyle name="Date-year" xfId="42"/>
    <cellStyle name="Day" xfId="43"/>
    <cellStyle name="DebtTrading" xfId="44"/>
    <cellStyle name="Entry" xfId="45"/>
    <cellStyle name="Executive" xfId="46"/>
    <cellStyle name="Gas" xfId="47"/>
    <cellStyle name="Grey" xfId="48"/>
    <cellStyle name="Large12" xfId="49"/>
    <cellStyle name="Large14" xfId="50"/>
    <cellStyle name="Large16" xfId="51"/>
    <cellStyle name="Link in" xfId="52"/>
    <cellStyle name="Link out" xfId="53"/>
    <cellStyle name="Marketing" xfId="54"/>
    <cellStyle name="New" xfId="55"/>
    <cellStyle name="Output" xfId="56"/>
    <cellStyle name="Outstanding" xfId="57"/>
    <cellStyle name="Percent1" xfId="58"/>
    <cellStyle name="Percent2" xfId="59"/>
    <cellStyle name="Percent4" xfId="60"/>
    <cellStyle name="Power" xfId="61"/>
    <cellStyle name="Predicted" xfId="62"/>
    <cellStyle name="Pricing" xfId="63"/>
    <cellStyle name="Rotated" xfId="64"/>
    <cellStyle name="SBZero" xfId="65"/>
    <cellStyle name="sum" xfId="66"/>
    <cellStyle name="Syndication" xfId="67"/>
    <cellStyle name="Time-minutes" xfId="68"/>
    <cellStyle name="Time-seconds" xfId="69"/>
    <cellStyle name="Title" xfId="70"/>
    <cellStyle name="total" xfId="71"/>
    <cellStyle name="Trading" xfId="72"/>
    <cellStyle name="Transportation" xfId="73"/>
    <cellStyle name="USD_day_analysis" xfId="74"/>
    <cellStyle name="Warning 1" xfId="75"/>
    <cellStyle name="Wrapped" xfId="76"/>
    <cellStyle name="xrate" xfId="77"/>
    <cellStyle name="year" xfId="78"/>
    <cellStyle name="Yesterday" xfId="79"/>
    <cellStyle name="Zero suppress" xfId="80"/>
    <cellStyle name="Zero suppress1" xfId="81"/>
    <cellStyle name="zpatchnumbers" xfId="8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European Govt Affairs Forecast to End 2001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2583913869538"/>
          <c:y val="0.173363949483352"/>
          <c:w val="0.898881148406164"/>
          <c:h val="0.580176042862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0">
                <a:noFill/>
              </a:ln>
            </c:spPr>
          </c:dPt>
          <c:dPt>
            <c:idx val="2"/>
            <c:invertIfNegative val="0"/>
            <c:spPr>
              <a:noFill/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Step'!$B$4:$F$4</c:f>
              <c:numCache>
                <c:formatCode>General</c:formatCode>
                <c:ptCount val="5"/>
                <c:pt idx="0">
                  <c:v>2.7</c:v>
                </c:pt>
                <c:pt idx="1">
                  <c:v>6</c:v>
                </c:pt>
                <c:pt idx="2">
                  <c:v>6.2</c:v>
                </c:pt>
                <c:pt idx="3">
                  <c:v>2</c:v>
                </c:pt>
                <c:pt idx="4">
                  <c:v>6.7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99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Step'!$B$5:$F$5</c:f>
              <c:numCache>
                <c:formatCode>General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0.85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Step'!$B$6:$F$6</c:f>
              <c:numCache>
                <c:formatCode>General</c:formatCode>
                <c:ptCount val="5"/>
                <c:pt idx="0">
                  <c:v>2.3</c:v>
                </c:pt>
                <c:pt idx="3">
                  <c:v>1</c:v>
                </c:pt>
                <c:pt idx="4">
                  <c:v>2.35</c:v>
                </c:pt>
              </c:numCache>
            </c:numRef>
          </c:val>
        </c:ser>
        <c:ser>
          <c:idx val="3"/>
          <c:order val="3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Step'!$B$7:$F$7</c:f>
              <c:numCache>
                <c:formatCode>General</c:formatCode>
                <c:ptCount val="5"/>
                <c:pt idx="0">
                  <c:v>0.5</c:v>
                </c:pt>
                <c:pt idx="3">
                  <c:v>0.7</c:v>
                </c:pt>
              </c:numCache>
            </c:numRef>
          </c:val>
        </c:ser>
        <c:ser>
          <c:idx val="4"/>
          <c:order val="4"/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Step'!$B$8:$E$8</c:f>
              <c:numCache>
                <c:formatCode>General</c:formatCode>
                <c:ptCount val="4"/>
                <c:pt idx="3">
                  <c:v>1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'Waterfall Step'!$B$3:$F$3</c:f>
              <c:strCache>
                <c:ptCount val="5"/>
                <c:pt idx="0">
                  <c:v>Baseline</c:v>
                </c:pt>
                <c:pt idx="1">
                  <c:v>Add'l Headcount &amp; On Costs to End 2001</c:v>
                </c:pt>
                <c:pt idx="2">
                  <c:v>Piece Pipe / Arcos</c:v>
                </c:pt>
                <c:pt idx="3">
                  <c:v>Adjusted Full Year Forecast</c:v>
                </c:pt>
                <c:pt idx="4">
                  <c:v>CE2 -  7 months act + 3 month CE2</c:v>
                </c:pt>
              </c:strCache>
            </c:strRef>
          </c:cat>
          <c:val>
            <c:numRef>
              <c:f>'Waterfall Step'!$B$9:$E$9</c:f>
              <c:numCache>
                <c:formatCode>General</c:formatCode>
                <c:ptCount val="4"/>
                <c:pt idx="3">
                  <c:v>1</c:v>
                </c:pt>
              </c:numCache>
            </c:numRef>
          </c:val>
        </c:ser>
        <c:gapWidth val="0"/>
        <c:overlap val="100"/>
        <c:axId val="63794951"/>
        <c:axId val="90562987"/>
      </c:barChart>
      <c:catAx>
        <c:axId val="63794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62987"/>
        <c:crossesAt val="0"/>
        <c:auto val="1"/>
        <c:lblAlgn val="ctr"/>
        <c:lblOffset val="100"/>
        <c:noMultiLvlLbl val="0"/>
      </c:catAx>
      <c:valAx>
        <c:axId val="90562987"/>
        <c:scaling>
          <c:orientation val="minMax"/>
          <c:max val="1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USD $M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94951"/>
        <c:crossesAt val="1"/>
        <c:crossBetween val="midCat"/>
        <c:majorUnit val="2"/>
        <c:minorUnit val="0.5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50040</xdr:colOff>
      <xdr:row>0</xdr:row>
      <xdr:rowOff>56880</xdr:rowOff>
    </xdr:from>
    <xdr:to>
      <xdr:col>16</xdr:col>
      <xdr:colOff>926640</xdr:colOff>
      <xdr:row>59</xdr:row>
      <xdr:rowOff>66600</xdr:rowOff>
    </xdr:to>
    <xdr:pic>
      <xdr:nvPicPr>
        <xdr:cNvPr id="0" name="Picture 3" descr=""/>
        <xdr:cNvPicPr/>
      </xdr:nvPicPr>
      <xdr:blipFill>
        <a:blip r:embed="rId1"/>
        <a:srcRect l="31760" t="24425" r="1946" b="-24"/>
        <a:stretch/>
      </xdr:blipFill>
      <xdr:spPr>
        <a:xfrm>
          <a:off x="210600" y="56880"/>
          <a:ext cx="14924160" cy="1061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472680</xdr:colOff>
      <xdr:row>1</xdr:row>
      <xdr:rowOff>28440</xdr:rowOff>
    </xdr:from>
    <xdr:to>
      <xdr:col>16</xdr:col>
      <xdr:colOff>544680</xdr:colOff>
      <xdr:row>5</xdr:row>
      <xdr:rowOff>38160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13624200" y="190440"/>
          <a:ext cx="1128600" cy="69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2455560</xdr:colOff>
      <xdr:row>13</xdr:row>
      <xdr:rowOff>28440</xdr:rowOff>
    </xdr:from>
    <xdr:to>
      <xdr:col>12</xdr:col>
      <xdr:colOff>675360</xdr:colOff>
      <xdr:row>31</xdr:row>
      <xdr:rowOff>28440</xdr:rowOff>
    </xdr:to>
    <xdr:sp>
      <xdr:nvSpPr>
        <xdr:cNvPr id="2" name="Text 5"/>
        <xdr:cNvSpPr/>
      </xdr:nvSpPr>
      <xdr:spPr>
        <a:xfrm>
          <a:off x="3914280" y="2323800"/>
          <a:ext cx="7517880" cy="325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4000" strike="noStrike" u="none">
              <a:solidFill>
                <a:srgbClr val="ccffff"/>
              </a:solidFill>
              <a:effectLst/>
              <a:uFillTx/>
              <a:latin typeface="Arial"/>
            </a:rPr>
            <a:t>Enron Europe  Full Year 2001 Forecast</a:t>
          </a:r>
          <a:endParaRPr b="0" lang="en-US" sz="4000" strike="noStrike" u="none">
            <a:effectLst/>
            <a:uFillTx/>
            <a:latin typeface="Times New Roman"/>
          </a:endParaRPr>
        </a:p>
        <a:p>
          <a:pPr algn="ctr"/>
          <a:r>
            <a:rPr b="1" lang="en-US" sz="4000" strike="noStrike" u="none">
              <a:solidFill>
                <a:srgbClr val="ccffff"/>
              </a:solidFill>
              <a:effectLst/>
              <a:uFillTx/>
              <a:latin typeface="Arial"/>
            </a:rPr>
            <a:t>European Govt Affairs</a:t>
          </a:r>
          <a:endParaRPr b="0" lang="en-US" sz="4000" strike="noStrike" u="none">
            <a:effectLst/>
            <a:uFillTx/>
            <a:latin typeface="Times New Roman"/>
          </a:endParaRPr>
        </a:p>
        <a:p>
          <a:pPr algn="ctr"/>
          <a:r>
            <a:rPr b="1" lang="en-US" sz="4000" strike="noStrike" u="none">
              <a:solidFill>
                <a:srgbClr val="ccffff"/>
              </a:solidFill>
              <a:effectLst/>
              <a:uFillTx/>
              <a:latin typeface="Arial"/>
            </a:rPr>
            <a:t>Cost Analysis</a:t>
          </a:r>
          <a:endParaRPr b="0" lang="en-US" sz="4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75960</xdr:rowOff>
    </xdr:from>
    <xdr:to>
      <xdr:col>14</xdr:col>
      <xdr:colOff>634680</xdr:colOff>
      <xdr:row>6</xdr:row>
      <xdr:rowOff>18720</xdr:rowOff>
    </xdr:to>
    <xdr:pic>
      <xdr:nvPicPr>
        <xdr:cNvPr id="3" name="Picture 6" descr=""/>
        <xdr:cNvPicPr/>
      </xdr:nvPicPr>
      <xdr:blipFill>
        <a:blip r:embed="rId1"/>
        <a:srcRect l="31760" t="24425" r="0" b="-24"/>
        <a:stretch/>
      </xdr:blipFill>
      <xdr:spPr>
        <a:xfrm>
          <a:off x="50400" y="75960"/>
          <a:ext cx="9598680" cy="91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0</xdr:row>
      <xdr:rowOff>66240</xdr:rowOff>
    </xdr:from>
    <xdr:to>
      <xdr:col>3</xdr:col>
      <xdr:colOff>30600</xdr:colOff>
      <xdr:row>3</xdr:row>
      <xdr:rowOff>66600</xdr:rowOff>
    </xdr:to>
    <xdr:sp>
      <xdr:nvSpPr>
        <xdr:cNvPr id="4" name="Text 4"/>
        <xdr:cNvSpPr/>
      </xdr:nvSpPr>
      <xdr:spPr>
        <a:xfrm>
          <a:off x="342000" y="66240"/>
          <a:ext cx="162036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Index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513360</xdr:colOff>
      <xdr:row>1</xdr:row>
      <xdr:rowOff>86040</xdr:rowOff>
    </xdr:from>
    <xdr:to>
      <xdr:col>12</xdr:col>
      <xdr:colOff>372960</xdr:colOff>
      <xdr:row>3</xdr:row>
      <xdr:rowOff>152640</xdr:rowOff>
    </xdr:to>
    <xdr:pic>
      <xdr:nvPicPr>
        <xdr:cNvPr id="5" name="Picture 5" descr=""/>
        <xdr:cNvPicPr/>
      </xdr:nvPicPr>
      <xdr:blipFill>
        <a:blip r:embed="rId2"/>
        <a:stretch/>
      </xdr:blipFill>
      <xdr:spPr>
        <a:xfrm>
          <a:off x="7596000" y="24804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0</xdr:row>
      <xdr:rowOff>28440</xdr:rowOff>
    </xdr:from>
    <xdr:to>
      <xdr:col>13</xdr:col>
      <xdr:colOff>299880</xdr:colOff>
      <xdr:row>23</xdr:row>
      <xdr:rowOff>66600</xdr:rowOff>
    </xdr:to>
    <xdr:graphicFrame>
      <xdr:nvGraphicFramePr>
        <xdr:cNvPr id="6" name="Chart 1"/>
        <xdr:cNvGraphicFramePr/>
      </xdr:nvGraphicFramePr>
      <xdr:xfrm>
        <a:off x="69840" y="28440"/>
        <a:ext cx="8526240" cy="376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468360</xdr:colOff>
      <xdr:row>6</xdr:row>
      <xdr:rowOff>104760</xdr:rowOff>
    </xdr:from>
    <xdr:to>
      <xdr:col>13</xdr:col>
      <xdr:colOff>539280</xdr:colOff>
      <xdr:row>9</xdr:row>
      <xdr:rowOff>105120</xdr:rowOff>
    </xdr:to>
    <xdr:sp>
      <xdr:nvSpPr>
        <xdr:cNvPr id="19" name="Text 2"/>
        <xdr:cNvSpPr/>
      </xdr:nvSpPr>
      <xdr:spPr>
        <a:xfrm>
          <a:off x="8126640" y="1076400"/>
          <a:ext cx="70884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Gap to CE2 Forecast $3.2M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0.48900147772852</cdr:x>
      <cdr:y>0.341274397244547</cdr:y>
    </cdr:from>
    <cdr:to>
      <cdr:x>0.541017521638168</cdr:x>
      <cdr:y>0.390068886337543</cdr:y>
    </cdr:to>
    <cdr:sp>
      <cdr:nvSpPr>
        <cdr:cNvPr id="7" name="Text 2"/>
        <cdr:cNvSpPr/>
      </cdr:nvSpPr>
      <cdr:spPr>
        <a:xfrm>
          <a:off x="4169520" y="1284120"/>
          <a:ext cx="44352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000" strike="noStrike" u="none">
              <a:effectLst/>
              <a:uFillTx/>
              <a:latin typeface="Arial"/>
            </a:rPr>
            <a:t>$0.5M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0.135486594891281</cdr:x>
      <cdr:y>0.342039800995025</cdr:y>
    </cdr:from>
    <cdr:to>
      <cdr:x>0.174498627823517</cdr:x>
      <cdr:y>0.390834290088021</cdr:y>
    </cdr:to>
    <cdr:sp>
      <cdr:nvSpPr>
        <cdr:cNvPr id="8" name="Text 1"/>
        <cdr:cNvSpPr/>
      </cdr:nvSpPr>
      <cdr:spPr>
        <a:xfrm>
          <a:off x="1155240" y="1287000"/>
          <a:ext cx="33264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000" strike="noStrike" u="none">
              <a:effectLst/>
              <a:uFillTx/>
              <a:latin typeface="Arial"/>
            </a:rPr>
            <a:t>$6M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0.668482161705721</cdr:x>
      <cdr:y>0.342518178339074</cdr:y>
    </cdr:from>
    <cdr:to>
      <cdr:x>0.720498205615368</cdr:x>
      <cdr:y>0.39131266743207</cdr:y>
    </cdr:to>
    <cdr:sp>
      <cdr:nvSpPr>
        <cdr:cNvPr id="9" name="Text 5"/>
        <cdr:cNvSpPr/>
      </cdr:nvSpPr>
      <cdr:spPr>
        <a:xfrm>
          <a:off x="5699880" y="1288800"/>
          <a:ext cx="44352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000" strike="noStrike" u="none">
              <a:effectLst/>
              <a:uFillTx/>
              <a:latin typeface="Arial"/>
            </a:rPr>
            <a:t>$6.7M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0.135486594891281</cdr:x>
      <cdr:y>0.393991580558745</cdr:y>
    </cdr:from>
    <cdr:to>
      <cdr:x>0.168503272113152</cdr:x>
      <cdr:y>0.427573670110984</cdr:y>
    </cdr:to>
    <cdr:sp>
      <cdr:nvSpPr>
        <cdr:cNvPr id="10" name="Text 7"/>
        <cdr:cNvSpPr/>
      </cdr:nvSpPr>
      <cdr:spPr>
        <a:xfrm>
          <a:off x="1155240" y="1482480"/>
          <a:ext cx="281520" cy="12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00" strike="noStrike" u="none">
              <a:effectLst/>
              <a:uFillTx/>
              <a:latin typeface="Arial"/>
            </a:rPr>
            <a:t>Other</a:t>
          </a:r>
          <a:endParaRPr b="0" sz="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0.136499894447963</cdr:x>
      <cdr:y>0.541044776119403</cdr:y>
    </cdr:from>
    <cdr:to>
      <cdr:x>0.183998311167406</cdr:x>
      <cdr:y>0.582472254114045</cdr:y>
    </cdr:to>
    <cdr:sp>
      <cdr:nvSpPr>
        <cdr:cNvPr id="11" name="Text 8"/>
        <cdr:cNvSpPr/>
      </cdr:nvSpPr>
      <cdr:spPr>
        <a:xfrm>
          <a:off x="1163880" y="2035800"/>
          <a:ext cx="405000" cy="155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00" strike="noStrike" u="none">
              <a:effectLst/>
              <a:uFillTx/>
              <a:latin typeface="Arial"/>
            </a:rPr>
            <a:t>SWB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0.101752163816762</cdr:x>
      <cdr:y>0.431783390738615</cdr:y>
    </cdr:from>
    <cdr:to>
      <cdr:x>0.205742030821195</cdr:x>
      <cdr:y>0.497512437810945</cdr:y>
    </cdr:to>
    <cdr:sp>
      <cdr:nvSpPr>
        <cdr:cNvPr id="12" name="Text 10"/>
        <cdr:cNvSpPr/>
      </cdr:nvSpPr>
      <cdr:spPr>
        <a:xfrm>
          <a:off x="867600" y="1624680"/>
          <a:ext cx="886680" cy="247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700" strike="noStrike" u="none">
              <a:effectLst/>
              <a:uFillTx/>
              <a:latin typeface="Arial"/>
            </a:rPr>
            <a:t>Audit, Legal &amp; Consultancy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0.840996411230737</cdr:x>
      <cdr:y>0.225220053578263</cdr:y>
    </cdr:from>
    <cdr:to>
      <cdr:x>0.895503483217226</cdr:x>
      <cdr:y>0.276789131266743</cdr:y>
    </cdr:to>
    <cdr:sp>
      <cdr:nvSpPr>
        <cdr:cNvPr id="13" name="Text 11"/>
        <cdr:cNvSpPr/>
      </cdr:nvSpPr>
      <cdr:spPr>
        <a:xfrm>
          <a:off x="7170840" y="847440"/>
          <a:ext cx="46476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00" strike="noStrike" u="none">
              <a:effectLst/>
              <a:uFillTx/>
              <a:latin typeface="Arial"/>
            </a:rPr>
            <a:t>$9.9M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0.802744352966012</cdr:x>
      <cdr:y>0.276789131266743</cdr:y>
    </cdr:from>
    <cdr:to>
      <cdr:x>0.911505172049821</cdr:x>
      <cdr:y>0.380501339456563</cdr:y>
    </cdr:to>
    <cdr:sp>
      <cdr:nvSpPr>
        <cdr:cNvPr id="14" name="Text 12"/>
        <cdr:cNvSpPr/>
      </cdr:nvSpPr>
      <cdr:spPr>
        <a:xfrm>
          <a:off x="6844680" y="1041480"/>
          <a:ext cx="927360" cy="390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"/>
            </a:rPr>
            <a:t>Audit,  Legal  &amp; Consultancy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0.947983956090353</cdr:x>
      <cdr:y>0.26903941829315</cdr:y>
    </cdr:from>
    <cdr:to>
      <cdr:x>0.959763563436774</cdr:x>
      <cdr:y>0.379544584768465</cdr:y>
    </cdr:to>
    <cdr:sp>
      <cdr:nvSpPr>
        <cdr:cNvPr id="15" name="AutoShape 13"/>
        <cdr:cNvSpPr/>
      </cdr:nvSpPr>
      <cdr:spPr>
        <a:xfrm>
          <a:off x="8083080" y="1012320"/>
          <a:ext cx="100440" cy="415800"/>
        </a:xfrm>
        <a:custGeom>
          <a:avLst/>
          <a:gdLst>
            <a:gd name="textAreaLeft" fmla="*/ 0 w 100440"/>
            <a:gd name="textAreaRight" fmla="*/ 36360 w 100440"/>
            <a:gd name="textAreaTop" fmla="*/ 10800 h 415800"/>
            <a:gd name="textAreaBottom" fmla="*/ 405000 h 4158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0.129491239180916</cdr:x>
      <cdr:y>0.500478377344049</cdr:y>
    </cdr:from>
    <cdr:to>
      <cdr:x>0.1897403419886</cdr:x>
      <cdr:y>0.534060466896288</cdr:y>
    </cdr:to>
    <cdr:sp>
      <cdr:nvSpPr>
        <cdr:cNvPr id="16" name="Text 14"/>
        <cdr:cNvSpPr/>
      </cdr:nvSpPr>
      <cdr:spPr>
        <a:xfrm>
          <a:off x="1104120" y="1883160"/>
          <a:ext cx="513720" cy="12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00" strike="noStrike" u="none">
              <a:effectLst/>
              <a:uFillTx/>
              <a:latin typeface="Arial"/>
            </a:rPr>
            <a:t>Travel &amp; Ent</a:t>
          </a:r>
          <a:endParaRPr b="0" sz="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0.828752374920836</cdr:x>
      <cdr:y>0.347780329123613</cdr:y>
    </cdr:from>
    <cdr:to>
      <cdr:x>0.912011821828161</cdr:x>
      <cdr:y>0.378779181017987</cdr:y>
    </cdr:to>
    <cdr:sp>
      <cdr:nvSpPr>
        <cdr:cNvPr id="17" name="Text 15"/>
        <cdr:cNvSpPr/>
      </cdr:nvSpPr>
      <cdr:spPr>
        <a:xfrm>
          <a:off x="7066440" y="1308600"/>
          <a:ext cx="709920" cy="116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Travel &amp; Ent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0.317500527760186</cdr:x>
      <cdr:y>0.358208955223881</cdr:y>
    </cdr:from>
    <cdr:to>
      <cdr:x>0.369516571669833</cdr:x>
      <cdr:y>0.407003444316877</cdr:y>
    </cdr:to>
    <cdr:sp>
      <cdr:nvSpPr>
        <cdr:cNvPr id="18" name="Text 16"/>
        <cdr:cNvSpPr/>
      </cdr:nvSpPr>
      <cdr:spPr>
        <a:xfrm>
          <a:off x="2707200" y="1347840"/>
          <a:ext cx="44352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1000" strike="noStrike" u="none">
              <a:effectLst/>
              <a:uFillTx/>
              <a:latin typeface="Arial"/>
            </a:rPr>
            <a:t>$0.2M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-501840</xdr:colOff>
          <xdr:row>3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720</xdr:colOff>
          <xdr:row>3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360</xdr:colOff>
          <xdr:row>4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720</xdr:colOff>
          <xdr:row>4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720</xdr:colOff>
          <xdr:row>4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720</xdr:colOff>
          <xdr:row>59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3</xdr:col>
          <xdr:colOff>720</xdr:colOff>
          <xdr:row>59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New%20Finance/Financial%20Planning%20and%20Analysis/Management%20Reporting/Monthly%20Reports/2001/07%20July%202001/Gov%20Affairs/European%20Govt%20July%20YTD%20-CE2-CE1-Budg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2002"/>
      <sheetName val="Summary July YTD"/>
      <sheetName val="CE2"/>
      <sheetName val="Original CE1"/>
    </sheetNames>
    <sheetDataSet>
      <sheetData sheetId="0"/>
      <sheetData sheetId="1"/>
      <sheetData sheetId="2">
        <row r="50">
          <cell r="K50">
            <v>296101.571462161</v>
          </cell>
          <cell r="L50">
            <v>296101.571462161</v>
          </cell>
          <cell r="M50">
            <v>296101.571462161</v>
          </cell>
          <cell r="N50">
            <v>315828.401731589</v>
          </cell>
          <cell r="O50">
            <v>315828.401731589</v>
          </cell>
          <cell r="P50">
            <v>315828.401731589</v>
          </cell>
        </row>
        <row r="55">
          <cell r="K55">
            <v>198765.591111111</v>
          </cell>
          <cell r="L55">
            <v>198765.591111111</v>
          </cell>
          <cell r="M55">
            <v>198765.591111111</v>
          </cell>
          <cell r="N55">
            <v>198765.591111111</v>
          </cell>
          <cell r="O55">
            <v>198765.591111111</v>
          </cell>
          <cell r="P55">
            <v>198765.591111111</v>
          </cell>
        </row>
        <row r="67">
          <cell r="K67">
            <v>4996</v>
          </cell>
          <cell r="L67">
            <v>4996</v>
          </cell>
          <cell r="M67">
            <v>4996</v>
          </cell>
          <cell r="N67">
            <v>4996</v>
          </cell>
          <cell r="O67">
            <v>4996</v>
          </cell>
          <cell r="P67">
            <v>4996</v>
          </cell>
        </row>
        <row r="75">
          <cell r="K75">
            <v>125582.222222222</v>
          </cell>
          <cell r="L75">
            <v>125582.222222222</v>
          </cell>
          <cell r="M75">
            <v>125582.222222222</v>
          </cell>
          <cell r="N75">
            <v>125582.222222222</v>
          </cell>
          <cell r="O75">
            <v>125582.222222222</v>
          </cell>
          <cell r="P75">
            <v>125582.222222222</v>
          </cell>
        </row>
        <row r="80">
          <cell r="K80">
            <v>615583.16</v>
          </cell>
          <cell r="L80">
            <v>615583.16</v>
          </cell>
          <cell r="M80">
            <v>615583.16</v>
          </cell>
          <cell r="N80">
            <v>615583.16</v>
          </cell>
          <cell r="O80">
            <v>615583.16</v>
          </cell>
          <cell r="P80">
            <v>615583.16</v>
          </cell>
        </row>
        <row r="84">
          <cell r="K84">
            <v>5000</v>
          </cell>
          <cell r="L84">
            <v>5000</v>
          </cell>
          <cell r="M84">
            <v>5000</v>
          </cell>
          <cell r="N84">
            <v>5000</v>
          </cell>
          <cell r="O84">
            <v>5000</v>
          </cell>
          <cell r="P84">
            <v>5000</v>
          </cell>
        </row>
        <row r="94">
          <cell r="K94">
            <v>16059.7777777778</v>
          </cell>
          <cell r="L94">
            <v>16059.7777777778</v>
          </cell>
          <cell r="M94">
            <v>16059.7777777778</v>
          </cell>
          <cell r="N94">
            <v>16059.7777777778</v>
          </cell>
          <cell r="O94">
            <v>16059.7777777778</v>
          </cell>
          <cell r="P94">
            <v>16059.7777777778</v>
          </cell>
        </row>
        <row r="98">
          <cell r="K98">
            <v>10093</v>
          </cell>
          <cell r="L98">
            <v>10093</v>
          </cell>
          <cell r="M98">
            <v>10093</v>
          </cell>
          <cell r="N98">
            <v>10093</v>
          </cell>
          <cell r="O98">
            <v>10093</v>
          </cell>
          <cell r="P98">
            <v>10093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17.28"/>
    <col collapsed="false" customWidth="true" hidden="false" outlineLevel="0" max="3" min="3" style="0" width="1.13"/>
    <col collapsed="false" customWidth="true" hidden="false" outlineLevel="0" max="4" min="4" style="0" width="36.7"/>
    <col collapsed="false" customWidth="true" hidden="false" outlineLevel="0" max="5" min="5" style="0" width="0.99"/>
    <col collapsed="false" customWidth="true" hidden="false" outlineLevel="0" max="9" min="6" style="0" width="14.99"/>
    <col collapsed="false" customWidth="true" hidden="false" outlineLevel="0" max="10" min="10" style="0" width="4.28"/>
    <col collapsed="false" customWidth="true" hidden="false" outlineLevel="0" max="12" min="11" style="0" width="14.99"/>
    <col collapsed="false" customWidth="true" hidden="false" outlineLevel="0" max="14" min="13" style="0" width="15.28"/>
    <col collapsed="false" customWidth="true" hidden="false" outlineLevel="0" max="15" min="15" style="0" width="3.42"/>
    <col collapsed="false" customWidth="true" hidden="false" outlineLevel="0" max="17" min="16" style="0" width="14.99"/>
    <col collapsed="false" customWidth="true" hidden="false" outlineLevel="0" max="19" min="18" style="0" width="14.7"/>
    <col collapsed="false" customWidth="true" hidden="false" outlineLevel="0" max="20" min="20" style="0" width="3.14"/>
    <col collapsed="false" customWidth="true" hidden="false" outlineLevel="0" max="21" min="21" style="0" width="16.56"/>
    <col collapsed="false" customWidth="true" hidden="true" outlineLevel="0" max="22" min="22" style="0" width="16.84"/>
    <col collapsed="false" customWidth="true" hidden="true" outlineLevel="0" max="23" min="23" style="0" width="15.28"/>
  </cols>
  <sheetData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/>
    <row r="8" customFormat="false" ht="14.25" hidden="false" customHeight="true" outlineLevel="0" collapsed="false"/>
    <row r="9" customFormat="false" ht="14.25" hidden="false" customHeight="true" outlineLevel="0" collapsed="false"/>
    <row r="10" customFormat="false" ht="14.25" hidden="false" customHeight="true" outlineLevel="0" collapsed="false"/>
    <row r="11" customFormat="false" ht="14.25" hidden="false" customHeight="true" outlineLevel="0" collapsed="false"/>
    <row r="12" customFormat="false" ht="14.25" hidden="false" customHeight="true" outlineLevel="0" collapsed="false"/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33" activeCellId="0" sqref="F3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customFormat="false" ht="12.75" hidden="false" customHeight="false" outlineLevel="0" collapsed="false">
      <c r="A8" s="5"/>
      <c r="B8" s="6"/>
      <c r="I8" s="6"/>
      <c r="J8" s="6"/>
      <c r="K8" s="6"/>
      <c r="L8" s="6"/>
      <c r="M8" s="6"/>
      <c r="N8" s="6"/>
      <c r="O8" s="7"/>
    </row>
    <row r="9" customFormat="false" ht="8.25" hidden="false" customHeight="true" outlineLevel="0" collapsed="false">
      <c r="A9" s="5"/>
      <c r="B9" s="6"/>
      <c r="I9" s="6"/>
      <c r="J9" s="6"/>
      <c r="K9" s="6"/>
      <c r="L9" s="6"/>
      <c r="M9" s="6"/>
      <c r="N9" s="6"/>
      <c r="O9" s="7"/>
    </row>
    <row r="10" customFormat="false" ht="12.75" hidden="false" customHeight="false" outlineLevel="0" collapsed="false">
      <c r="A10" s="5"/>
      <c r="B10" s="6"/>
      <c r="I10" s="6"/>
      <c r="J10" s="6"/>
      <c r="K10" s="6"/>
      <c r="L10" s="6"/>
      <c r="M10" s="6"/>
      <c r="N10" s="6"/>
      <c r="O10" s="7"/>
    </row>
    <row r="11" customFormat="false" ht="12.75" hidden="false" customHeight="false" outlineLevel="0" collapsed="false">
      <c r="A11" s="5"/>
      <c r="B11" s="6"/>
      <c r="I11" s="6"/>
      <c r="J11" s="6"/>
      <c r="K11" s="6"/>
      <c r="L11" s="6"/>
      <c r="M11" s="6"/>
      <c r="N11" s="6"/>
      <c r="O11" s="7"/>
    </row>
    <row r="12" customFormat="false" ht="12.75" hidden="false" customHeight="false" outlineLevel="0" collapsed="false">
      <c r="A12" s="5"/>
      <c r="B12" s="6"/>
      <c r="I12" s="6"/>
      <c r="J12" s="6"/>
      <c r="K12" s="6"/>
      <c r="L12" s="6"/>
      <c r="M12" s="6"/>
      <c r="N12" s="6"/>
      <c r="O12" s="7"/>
    </row>
    <row r="13" customFormat="false" ht="18.75" hidden="false" customHeight="false" outlineLevel="0" collapsed="false">
      <c r="A13" s="5"/>
      <c r="B13" s="6"/>
      <c r="D13" s="8" t="s">
        <v>0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customFormat="false" ht="18.75" hidden="false" customHeight="false" outlineLevel="0" collapsed="false">
      <c r="A14" s="5"/>
      <c r="B14" s="6"/>
      <c r="C14" s="8"/>
      <c r="D14" s="9"/>
      <c r="E14" s="9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customFormat="false" ht="18.75" hidden="false" customHeight="false" outlineLevel="0" collapsed="false">
      <c r="A15" s="5"/>
      <c r="B15" s="6"/>
      <c r="C15" s="8"/>
      <c r="D15" s="10" t="n">
        <v>3</v>
      </c>
      <c r="E15" s="9" t="s">
        <v>1</v>
      </c>
      <c r="F15" s="6"/>
      <c r="G15" s="6"/>
      <c r="H15" s="6"/>
      <c r="I15" s="6"/>
      <c r="J15" s="6"/>
      <c r="K15" s="6"/>
      <c r="L15" s="6"/>
      <c r="M15" s="6"/>
      <c r="N15" s="6"/>
      <c r="O15" s="7"/>
    </row>
    <row r="16" customFormat="false" ht="18.75" hidden="false" customHeight="false" outlineLevel="0" collapsed="false">
      <c r="A16" s="5"/>
      <c r="B16" s="6"/>
      <c r="C16" s="8"/>
      <c r="D16" s="10" t="n">
        <v>4</v>
      </c>
      <c r="E16" s="9" t="s">
        <v>2</v>
      </c>
      <c r="F16" s="6"/>
      <c r="G16" s="6"/>
      <c r="H16" s="6"/>
      <c r="I16" s="6"/>
      <c r="J16" s="6"/>
      <c r="K16" s="6"/>
      <c r="L16" s="6"/>
      <c r="M16" s="6"/>
      <c r="N16" s="6"/>
      <c r="O16" s="7"/>
    </row>
    <row r="17" customFormat="false" ht="18.75" hidden="false" customHeight="false" outlineLevel="0" collapsed="false">
      <c r="A17" s="5"/>
      <c r="B17" s="6"/>
      <c r="C17" s="8"/>
      <c r="D17" s="10" t="n">
        <v>5</v>
      </c>
      <c r="E17" s="9" t="s">
        <v>3</v>
      </c>
      <c r="F17" s="6"/>
      <c r="G17" s="6"/>
      <c r="H17" s="6"/>
      <c r="I17" s="6"/>
      <c r="J17" s="6"/>
      <c r="K17" s="6"/>
      <c r="L17" s="6"/>
      <c r="M17" s="6"/>
      <c r="N17" s="6"/>
      <c r="O17" s="7"/>
    </row>
    <row r="18" customFormat="false" ht="18.75" hidden="false" customHeight="false" outlineLevel="0" collapsed="false">
      <c r="A18" s="5"/>
      <c r="B18" s="6"/>
      <c r="C18" s="8"/>
      <c r="D18" s="10"/>
      <c r="E18" s="9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customFormat="false" ht="18.75" hidden="false" customHeight="false" outlineLevel="0" collapsed="false">
      <c r="A19" s="5"/>
      <c r="B19" s="6"/>
      <c r="C19" s="8"/>
      <c r="D19" s="9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customFormat="false" ht="18.75" hidden="false" customHeight="false" outlineLevel="0" collapsed="false">
      <c r="A20" s="5"/>
      <c r="B20" s="6"/>
      <c r="C20" s="8"/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customFormat="false" ht="18.75" hidden="false" customHeight="false" outlineLevel="0" collapsed="false">
      <c r="A21" s="5"/>
      <c r="B21" s="6"/>
      <c r="C21" s="8"/>
      <c r="D21" s="9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customFormat="false" ht="18.75" hidden="false" customHeight="false" outlineLevel="0" collapsed="false">
      <c r="A22" s="5"/>
      <c r="B22" s="6"/>
      <c r="C22" s="8"/>
      <c r="D22" s="9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customFormat="false" ht="18.75" hidden="false" customHeight="false" outlineLevel="0" collapsed="false">
      <c r="A23" s="5"/>
      <c r="B23" s="6"/>
      <c r="C23" s="8"/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customFormat="false" ht="18.75" hidden="false" customHeight="false" outlineLevel="0" collapsed="false">
      <c r="A24" s="5"/>
      <c r="B24" s="6"/>
      <c r="C24" s="8"/>
      <c r="D24" s="9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customFormat="false" ht="18.75" hidden="false" customHeight="false" outlineLevel="0" collapsed="false">
      <c r="A25" s="5"/>
      <c r="B25" s="6"/>
      <c r="C25" s="8"/>
      <c r="D25" s="9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customFormat="false" ht="18.75" hidden="false" customHeight="false" outlineLevel="0" collapsed="false">
      <c r="A26" s="5"/>
      <c r="B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customFormat="false" ht="18.75" hidden="false" customHeight="false" outlineLevel="0" collapsed="false">
      <c r="A27" s="5"/>
      <c r="B27" s="6"/>
      <c r="C27" s="8"/>
      <c r="D27" s="9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customFormat="false" ht="18.75" hidden="false" customHeight="false" outlineLevel="0" collapsed="false">
      <c r="A28" s="5"/>
      <c r="B28" s="6"/>
      <c r="C28" s="11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customFormat="false" ht="18.75" hidden="false" customHeight="false" outlineLevel="0" collapsed="false">
      <c r="A29" s="5"/>
      <c r="B29" s="6"/>
      <c r="C29" s="11"/>
      <c r="D29" s="9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customFormat="false" ht="18.75" hidden="false" customHeight="false" outlineLevel="0" collapsed="false">
      <c r="A30" s="5"/>
      <c r="B30" s="6"/>
      <c r="C30" s="8"/>
      <c r="D30" s="9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customFormat="false" ht="9.75" hidden="false" customHeight="true" outlineLevel="0" collapsed="false">
      <c r="A31" s="12"/>
      <c r="B31" s="13"/>
      <c r="C31" s="14"/>
      <c r="D31" s="15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6"/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&amp;CPrepared by slamb &amp;D&amp;RPage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5:A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sheetData>
    <row r="25" customFormat="false" ht="12.75" hidden="false" customHeight="false" outlineLevel="0" collapsed="false">
      <c r="A25" s="17" t="s">
        <v>4</v>
      </c>
    </row>
    <row r="28" customFormat="false" ht="12.75" hidden="false" customHeight="false" outlineLevel="0" collapsed="false">
      <c r="A28" s="17" t="s">
        <v>5</v>
      </c>
    </row>
    <row r="29" customFormat="false" ht="12.75" hidden="false" customHeight="false" outlineLevel="0" collapsed="false">
      <c r="A29" s="0" t="s">
        <v>6</v>
      </c>
    </row>
    <row r="30" customFormat="false" ht="12.75" hidden="false" customHeight="false" outlineLevel="0" collapsed="false">
      <c r="A30" s="17" t="s">
        <v>7</v>
      </c>
    </row>
    <row r="31" customFormat="false" ht="12.75" hidden="false" customHeight="false" outlineLevel="0" collapsed="false">
      <c r="A31" s="0" t="s">
        <v>8</v>
      </c>
    </row>
    <row r="32" customFormat="false" ht="12.75" hidden="false" customHeight="false" outlineLevel="0" collapsed="false">
      <c r="A32" s="17" t="s">
        <v>9</v>
      </c>
    </row>
    <row r="33" customFormat="false" ht="12.75" hidden="false" customHeight="false" outlineLevel="0" collapsed="false">
      <c r="A33" s="0" t="s">
        <v>10</v>
      </c>
    </row>
    <row r="34" customFormat="false" ht="12.75" hidden="false" customHeight="false" outlineLevel="0" collapsed="false">
      <c r="A34" s="17" t="s">
        <v>11</v>
      </c>
    </row>
    <row r="35" customFormat="false" ht="12.75" hidden="false" customHeight="false" outlineLevel="0" collapsed="false">
      <c r="A35" s="0" t="s">
        <v>12</v>
      </c>
    </row>
    <row r="36" customFormat="false" ht="12.75" hidden="false" customHeight="false" outlineLevel="0" collapsed="false">
      <c r="A36" s="17" t="s">
        <v>13</v>
      </c>
    </row>
    <row r="37" customFormat="false" ht="12.75" hidden="false" customHeight="false" outlineLevel="0" collapsed="false">
      <c r="A37" s="0" t="s">
        <v>14</v>
      </c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&amp;CPrepared by slamb &amp;D&amp;RPage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83"/>
  <sheetViews>
    <sheetView showFormulas="false" showGridLines="fals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1" outlineLevelCol="1"/>
  <cols>
    <col collapsed="false" customWidth="false" hidden="true" outlineLevel="0" max="1" min="1" style="0" width="9.06"/>
    <col collapsed="false" customWidth="true" hidden="false" outlineLevel="0" max="2" min="2" style="0" width="18.41"/>
    <col collapsed="false" customWidth="true" hidden="false" outlineLevel="0" max="3" min="3" style="0" width="22.7"/>
    <col collapsed="false" customWidth="true" hidden="false" outlineLevel="0" max="4" min="4" style="0" width="9.28"/>
    <col collapsed="false" customWidth="true" hidden="false" outlineLevel="0" max="6" min="5" style="0" width="9.41"/>
    <col collapsed="false" customWidth="true" hidden="true" outlineLevel="1" max="7" min="7" style="0" width="9.14"/>
    <col collapsed="false" customWidth="true" hidden="false" outlineLevel="0" max="8" min="8" style="0" width="9.85"/>
    <col collapsed="false" customWidth="true" hidden="false" outlineLevel="0" max="10" min="9" style="0" width="9.7"/>
    <col collapsed="false" customWidth="true" hidden="true" outlineLevel="1" max="11" min="11" style="0" width="9.14"/>
    <col collapsed="false" customWidth="true" hidden="false" outlineLevel="0" max="12" min="12" style="0" width="9.85"/>
    <col collapsed="false" customWidth="true" hidden="false" outlineLevel="0" max="14" min="13" style="0" width="10.41"/>
    <col collapsed="false" customWidth="true" hidden="true" outlineLevel="1" max="15" min="15" style="0" width="9.14"/>
    <col collapsed="false" customWidth="true" hidden="false" outlineLevel="0" max="18" min="16" style="0" width="10.41"/>
    <col collapsed="false" customWidth="true" hidden="true" outlineLevel="1" max="19" min="19" style="0" width="9.14"/>
    <col collapsed="false" customWidth="true" hidden="false" outlineLevel="0" max="20" min="20" style="0" width="16.56"/>
    <col collapsed="false" customWidth="true" hidden="false" outlineLevel="0" max="22" min="22" style="0" width="10.13"/>
    <col collapsed="false" customWidth="true" hidden="false" outlineLevel="0" max="23" min="23" style="0" width="10.56"/>
    <col collapsed="false" customWidth="true" hidden="false" outlineLevel="0" max="24" min="24" style="0" width="10.28"/>
    <col collapsed="false" customWidth="true" hidden="false" outlineLevel="0" max="25" min="25" style="0" width="10.85"/>
    <col collapsed="false" customWidth="true" hidden="false" outlineLevel="0" max="26" min="26" style="0" width="11.42"/>
    <col collapsed="false" customWidth="true" hidden="false" outlineLevel="0" max="28" min="28" style="0" width="12.99"/>
  </cols>
  <sheetData>
    <row r="1" customFormat="false" ht="18" hidden="false" customHeight="false" outlineLevel="0" collapsed="false">
      <c r="C1" s="18" t="s">
        <v>15</v>
      </c>
    </row>
    <row r="2" customFormat="false" ht="12.75" hidden="false" customHeight="false" outlineLevel="1" collapsed="false">
      <c r="B2" s="19" t="s">
        <v>16</v>
      </c>
    </row>
    <row r="3" customFormat="false" ht="12.75" hidden="false" customHeight="true" outlineLevel="1" collapsed="false">
      <c r="B3" s="20" t="s">
        <v>17</v>
      </c>
      <c r="C3" s="20" t="s">
        <v>18</v>
      </c>
    </row>
    <row r="4" customFormat="false" ht="13.5" hidden="false" customHeight="false" outlineLevel="0" collapsed="false"/>
    <row r="5" customFormat="false" ht="12.75" hidden="false" customHeight="false" outlineLevel="0" collapsed="false">
      <c r="C5" s="21"/>
      <c r="D5" s="22" t="s">
        <v>19</v>
      </c>
      <c r="E5" s="22" t="s">
        <v>20</v>
      </c>
      <c r="F5" s="22" t="s">
        <v>21</v>
      </c>
      <c r="G5" s="23" t="s">
        <v>22</v>
      </c>
      <c r="H5" s="22" t="s">
        <v>23</v>
      </c>
      <c r="I5" s="22" t="s">
        <v>24</v>
      </c>
      <c r="J5" s="22" t="s">
        <v>25</v>
      </c>
      <c r="K5" s="23" t="s">
        <v>26</v>
      </c>
      <c r="L5" s="22" t="s">
        <v>27</v>
      </c>
      <c r="M5" s="22" t="s">
        <v>28</v>
      </c>
      <c r="N5" s="22" t="s">
        <v>29</v>
      </c>
      <c r="O5" s="23" t="s">
        <v>30</v>
      </c>
      <c r="P5" s="22" t="s">
        <v>31</v>
      </c>
      <c r="Q5" s="22" t="s">
        <v>32</v>
      </c>
      <c r="R5" s="22" t="s">
        <v>33</v>
      </c>
      <c r="S5" s="23" t="s">
        <v>34</v>
      </c>
      <c r="T5" s="24" t="s">
        <v>35</v>
      </c>
      <c r="U5" s="25"/>
      <c r="V5" s="26" t="s">
        <v>22</v>
      </c>
      <c r="W5" s="27" t="s">
        <v>26</v>
      </c>
      <c r="X5" s="27" t="s">
        <v>30</v>
      </c>
      <c r="Y5" s="27" t="s">
        <v>34</v>
      </c>
      <c r="Z5" s="28" t="s">
        <v>35</v>
      </c>
    </row>
    <row r="6" customFormat="false" ht="12.75" hidden="true" customHeight="false" outlineLevel="0" collapsed="false">
      <c r="B6" s="29" t="s">
        <v>36</v>
      </c>
      <c r="C6" s="30" t="s">
        <v>37</v>
      </c>
      <c r="D6" s="31" t="n">
        <v>430587.686567164</v>
      </c>
      <c r="E6" s="31" t="n">
        <v>435790.764925373</v>
      </c>
      <c r="F6" s="31" t="n">
        <v>435790.764925373</v>
      </c>
      <c r="G6" s="31" t="n">
        <v>1302169.21641791</v>
      </c>
      <c r="H6" s="31" t="n">
        <v>435790.764925373</v>
      </c>
      <c r="I6" s="31" t="n">
        <v>435790.764925373</v>
      </c>
      <c r="J6" s="31" t="n">
        <v>435790.764925373</v>
      </c>
      <c r="K6" s="31" t="n">
        <v>1307372.29477612</v>
      </c>
      <c r="L6" s="31" t="n">
        <v>446891.51119403</v>
      </c>
      <c r="M6" s="31" t="n">
        <v>446891.51119403</v>
      </c>
      <c r="N6" s="31" t="n">
        <v>446891.51119403</v>
      </c>
      <c r="O6" s="31" t="n">
        <v>1340674.53358209</v>
      </c>
      <c r="P6" s="31" t="n">
        <v>446891.51119403</v>
      </c>
      <c r="Q6" s="31" t="n">
        <v>446891.51119403</v>
      </c>
      <c r="R6" s="31" t="n">
        <v>446891.51119403</v>
      </c>
      <c r="S6" s="31" t="n">
        <v>1340674.53358209</v>
      </c>
      <c r="T6" s="32" t="n">
        <v>5290890.57835821</v>
      </c>
      <c r="U6" s="25"/>
      <c r="V6" s="33" t="n">
        <f aca="false">+G6</f>
        <v>1302169.21641791</v>
      </c>
      <c r="W6" s="34" t="n">
        <f aca="false">+K6</f>
        <v>1307372.29477612</v>
      </c>
      <c r="X6" s="34" t="n">
        <f aca="false">+O6</f>
        <v>1340674.53358209</v>
      </c>
      <c r="Y6" s="34" t="n">
        <f aca="false">+S6</f>
        <v>1340674.53358209</v>
      </c>
      <c r="Z6" s="35" t="n">
        <f aca="false">+T6</f>
        <v>5290890.57835821</v>
      </c>
    </row>
    <row r="7" customFormat="false" ht="12.75" hidden="true" customHeight="false" outlineLevel="0" collapsed="false">
      <c r="C7" s="30" t="s">
        <v>38</v>
      </c>
      <c r="D7" s="31" t="n">
        <v>166170.149253731</v>
      </c>
      <c r="E7" s="31" t="n">
        <v>166168.656716418</v>
      </c>
      <c r="F7" s="31" t="n">
        <v>166168.656716418</v>
      </c>
      <c r="G7" s="31" t="n">
        <v>498507.462686567</v>
      </c>
      <c r="H7" s="31" t="n">
        <v>166170.149253731</v>
      </c>
      <c r="I7" s="31" t="n">
        <v>166168.656716418</v>
      </c>
      <c r="J7" s="31" t="n">
        <v>166168.656716418</v>
      </c>
      <c r="K7" s="31" t="n">
        <v>498507.462686567</v>
      </c>
      <c r="L7" s="31" t="n">
        <v>166170.149253731</v>
      </c>
      <c r="M7" s="31" t="n">
        <v>166168.656716418</v>
      </c>
      <c r="N7" s="31" t="n">
        <v>166168.656716418</v>
      </c>
      <c r="O7" s="31" t="n">
        <v>498507.462686567</v>
      </c>
      <c r="P7" s="31" t="n">
        <v>166170.149253731</v>
      </c>
      <c r="Q7" s="31" t="n">
        <v>166168.656716418</v>
      </c>
      <c r="R7" s="31" t="n">
        <v>166168.656716418</v>
      </c>
      <c r="S7" s="31" t="n">
        <v>498507.462686567</v>
      </c>
      <c r="T7" s="32" t="n">
        <v>1994029.85074627</v>
      </c>
      <c r="U7" s="25"/>
      <c r="V7" s="33" t="n">
        <f aca="false">+G7</f>
        <v>498507.462686567</v>
      </c>
      <c r="W7" s="34" t="n">
        <f aca="false">+K7</f>
        <v>498507.462686567</v>
      </c>
      <c r="X7" s="34" t="n">
        <f aca="false">+O7</f>
        <v>498507.462686567</v>
      </c>
      <c r="Y7" s="34" t="n">
        <f aca="false">+S7</f>
        <v>498507.462686567</v>
      </c>
      <c r="Z7" s="35" t="n">
        <f aca="false">+T7</f>
        <v>1994029.85074627</v>
      </c>
    </row>
    <row r="8" customFormat="false" ht="12.75" hidden="true" customHeight="false" outlineLevel="0" collapsed="false">
      <c r="C8" s="30" t="s">
        <v>39</v>
      </c>
      <c r="D8" s="31" t="n">
        <v>3731.34328358209</v>
      </c>
      <c r="E8" s="31" t="n">
        <v>3731.34328358209</v>
      </c>
      <c r="F8" s="31" t="n">
        <v>3731.34328358209</v>
      </c>
      <c r="G8" s="31" t="n">
        <v>11194.0298507463</v>
      </c>
      <c r="H8" s="31" t="n">
        <v>3731.34328358209</v>
      </c>
      <c r="I8" s="31" t="n">
        <v>3731.34328358209</v>
      </c>
      <c r="J8" s="31" t="n">
        <v>3731.34328358209</v>
      </c>
      <c r="K8" s="31" t="n">
        <v>11194.0298507463</v>
      </c>
      <c r="L8" s="31" t="n">
        <v>3731.34328358209</v>
      </c>
      <c r="M8" s="31" t="n">
        <v>3731.34328358209</v>
      </c>
      <c r="N8" s="31" t="n">
        <v>3731.34328358209</v>
      </c>
      <c r="O8" s="31" t="n">
        <v>11194.0298507463</v>
      </c>
      <c r="P8" s="31" t="n">
        <v>3731.34328358209</v>
      </c>
      <c r="Q8" s="31" t="n">
        <v>3731.34328358209</v>
      </c>
      <c r="R8" s="31" t="n">
        <v>3731.34328358209</v>
      </c>
      <c r="S8" s="31" t="n">
        <v>11194.0298507463</v>
      </c>
      <c r="T8" s="32" t="n">
        <v>44776.1194029851</v>
      </c>
      <c r="U8" s="25"/>
      <c r="V8" s="33" t="n">
        <f aca="false">+G8</f>
        <v>11194.0298507463</v>
      </c>
      <c r="W8" s="34" t="n">
        <f aca="false">+K8</f>
        <v>11194.0298507463</v>
      </c>
      <c r="X8" s="34" t="n">
        <f aca="false">+O8</f>
        <v>11194.0298507463</v>
      </c>
      <c r="Y8" s="34" t="n">
        <f aca="false">+S8</f>
        <v>11194.0298507463</v>
      </c>
      <c r="Z8" s="35" t="n">
        <f aca="false">+T8</f>
        <v>44776.1194029851</v>
      </c>
    </row>
    <row r="9" customFormat="false" ht="12.75" hidden="true" customHeight="false" outlineLevel="0" collapsed="false">
      <c r="C9" s="30" t="s">
        <v>40</v>
      </c>
      <c r="D9" s="31" t="n">
        <v>106326.865671642</v>
      </c>
      <c r="E9" s="31" t="n">
        <v>106326.865671642</v>
      </c>
      <c r="F9" s="31" t="n">
        <v>106326.865671642</v>
      </c>
      <c r="G9" s="31" t="n">
        <v>318980.597014925</v>
      </c>
      <c r="H9" s="31" t="n">
        <v>106326.865671642</v>
      </c>
      <c r="I9" s="31" t="n">
        <v>106326.865671642</v>
      </c>
      <c r="J9" s="31" t="n">
        <v>106326.865671642</v>
      </c>
      <c r="K9" s="31" t="n">
        <v>318980.597014925</v>
      </c>
      <c r="L9" s="31" t="n">
        <v>106326.865671642</v>
      </c>
      <c r="M9" s="31" t="n">
        <v>106326.865671642</v>
      </c>
      <c r="N9" s="31" t="n">
        <v>106326.865671642</v>
      </c>
      <c r="O9" s="31" t="n">
        <v>318980.597014925</v>
      </c>
      <c r="P9" s="31" t="n">
        <v>106326.865671642</v>
      </c>
      <c r="Q9" s="31" t="n">
        <v>106326.865671642</v>
      </c>
      <c r="R9" s="31" t="n">
        <v>106326.865671642</v>
      </c>
      <c r="S9" s="31" t="n">
        <v>318980.597014925</v>
      </c>
      <c r="T9" s="32" t="n">
        <v>1275922.3880597</v>
      </c>
      <c r="U9" s="25"/>
      <c r="V9" s="33" t="n">
        <f aca="false">+G9</f>
        <v>318980.597014925</v>
      </c>
      <c r="W9" s="34" t="n">
        <f aca="false">+K9</f>
        <v>318980.597014925</v>
      </c>
      <c r="X9" s="34" t="n">
        <f aca="false">+O9</f>
        <v>318980.597014925</v>
      </c>
      <c r="Y9" s="34" t="n">
        <f aca="false">+S9</f>
        <v>318980.597014925</v>
      </c>
      <c r="Z9" s="35" t="n">
        <f aca="false">+T9</f>
        <v>1275922.3880597</v>
      </c>
    </row>
    <row r="10" customFormat="false" ht="12.75" hidden="true" customHeight="false" outlineLevel="0" collapsed="false">
      <c r="C10" s="30" t="s">
        <v>41</v>
      </c>
      <c r="D10" s="31" t="n">
        <v>371277.611940298</v>
      </c>
      <c r="E10" s="31" t="n">
        <v>371277.611940298</v>
      </c>
      <c r="F10" s="31" t="n">
        <v>371277.611940298</v>
      </c>
      <c r="G10" s="31" t="n">
        <v>1113832.83582089</v>
      </c>
      <c r="H10" s="31" t="n">
        <v>371277.611940298</v>
      </c>
      <c r="I10" s="31" t="n">
        <v>371277.611940298</v>
      </c>
      <c r="J10" s="31" t="n">
        <v>371277.611940298</v>
      </c>
      <c r="K10" s="31" t="n">
        <v>1113832.83582089</v>
      </c>
      <c r="L10" s="31" t="n">
        <v>371277.611940298</v>
      </c>
      <c r="M10" s="31" t="n">
        <v>371277.611940298</v>
      </c>
      <c r="N10" s="31" t="n">
        <v>371277.611940298</v>
      </c>
      <c r="O10" s="31" t="n">
        <v>1113832.83582089</v>
      </c>
      <c r="P10" s="31" t="n">
        <v>371277.611940298</v>
      </c>
      <c r="Q10" s="31" t="n">
        <v>371277.611940298</v>
      </c>
      <c r="R10" s="31" t="n">
        <v>371277.611940298</v>
      </c>
      <c r="S10" s="31" t="n">
        <v>1113832.83582089</v>
      </c>
      <c r="T10" s="32" t="n">
        <v>4455331.34328358</v>
      </c>
      <c r="U10" s="25"/>
      <c r="V10" s="33" t="n">
        <f aca="false">+G10</f>
        <v>1113832.83582089</v>
      </c>
      <c r="W10" s="34" t="n">
        <f aca="false">+K10</f>
        <v>1113832.83582089</v>
      </c>
      <c r="X10" s="34" t="n">
        <f aca="false">+O10</f>
        <v>1113832.83582089</v>
      </c>
      <c r="Y10" s="34" t="n">
        <f aca="false">+S10</f>
        <v>1113832.83582089</v>
      </c>
      <c r="Z10" s="35" t="n">
        <f aca="false">+T10</f>
        <v>4455331.34328358</v>
      </c>
    </row>
    <row r="11" customFormat="false" ht="12.75" hidden="true" customHeight="false" outlineLevel="0" collapsed="false">
      <c r="C11" s="30" t="s">
        <v>42</v>
      </c>
      <c r="D11" s="31" t="n">
        <v>0</v>
      </c>
      <c r="E11" s="31" t="n">
        <v>0</v>
      </c>
      <c r="F11" s="31" t="n">
        <v>0</v>
      </c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1" t="n">
        <v>0</v>
      </c>
      <c r="P11" s="31" t="n">
        <v>0</v>
      </c>
      <c r="Q11" s="31" t="n">
        <v>0</v>
      </c>
      <c r="R11" s="31" t="n">
        <v>0</v>
      </c>
      <c r="S11" s="31" t="n">
        <v>0</v>
      </c>
      <c r="T11" s="32" t="n">
        <v>0</v>
      </c>
      <c r="U11" s="25"/>
      <c r="V11" s="33" t="n">
        <f aca="false">+G11</f>
        <v>0</v>
      </c>
      <c r="W11" s="34" t="n">
        <f aca="false">+K11</f>
        <v>0</v>
      </c>
      <c r="X11" s="34" t="n">
        <f aca="false">+O11</f>
        <v>0</v>
      </c>
      <c r="Y11" s="34" t="n">
        <f aca="false">+S11</f>
        <v>0</v>
      </c>
      <c r="Z11" s="35" t="n">
        <f aca="false">+T11</f>
        <v>0</v>
      </c>
    </row>
    <row r="12" customFormat="false" ht="12.75" hidden="true" customHeight="false" outlineLevel="0" collapsed="false">
      <c r="C12" s="30" t="s">
        <v>43</v>
      </c>
      <c r="D12" s="31" t="n">
        <v>25498.5074626866</v>
      </c>
      <c r="E12" s="31" t="n">
        <v>25497.0149253731</v>
      </c>
      <c r="F12" s="31" t="n">
        <v>25497.0149253731</v>
      </c>
      <c r="G12" s="31" t="n">
        <v>76492.5373134329</v>
      </c>
      <c r="H12" s="31" t="n">
        <v>25498.5074626866</v>
      </c>
      <c r="I12" s="31" t="n">
        <v>25497.0149253731</v>
      </c>
      <c r="J12" s="31" t="n">
        <v>25497.0149253731</v>
      </c>
      <c r="K12" s="31" t="n">
        <v>76492.5373134329</v>
      </c>
      <c r="L12" s="31" t="n">
        <v>25498.5074626866</v>
      </c>
      <c r="M12" s="31" t="n">
        <v>25497.0149253731</v>
      </c>
      <c r="N12" s="31" t="n">
        <v>25497.0149253731</v>
      </c>
      <c r="O12" s="31" t="n">
        <v>76492.5373134329</v>
      </c>
      <c r="P12" s="31" t="n">
        <v>25498.5074626866</v>
      </c>
      <c r="Q12" s="31" t="n">
        <v>25497.0149253731</v>
      </c>
      <c r="R12" s="31" t="n">
        <v>25497.0149253731</v>
      </c>
      <c r="S12" s="31" t="n">
        <v>76492.5373134329</v>
      </c>
      <c r="T12" s="32" t="n">
        <v>305970.149253732</v>
      </c>
      <c r="U12" s="25"/>
      <c r="V12" s="33" t="n">
        <f aca="false">+G12</f>
        <v>76492.5373134329</v>
      </c>
      <c r="W12" s="34" t="n">
        <f aca="false">+K12</f>
        <v>76492.5373134329</v>
      </c>
      <c r="X12" s="34" t="n">
        <f aca="false">+O12</f>
        <v>76492.5373134329</v>
      </c>
      <c r="Y12" s="34" t="n">
        <f aca="false">+S12</f>
        <v>76492.5373134329</v>
      </c>
      <c r="Z12" s="35" t="n">
        <f aca="false">+T12</f>
        <v>305970.149253732</v>
      </c>
    </row>
    <row r="13" customFormat="false" ht="12.75" hidden="true" customHeight="false" outlineLevel="0" collapsed="false">
      <c r="C13" s="30" t="s">
        <v>44</v>
      </c>
      <c r="D13" s="31" t="n">
        <v>11194.0298507463</v>
      </c>
      <c r="E13" s="31" t="n">
        <v>11194.0298507463</v>
      </c>
      <c r="F13" s="31" t="n">
        <v>11194.0298507463</v>
      </c>
      <c r="G13" s="31" t="n">
        <v>33582.0895522389</v>
      </c>
      <c r="H13" s="31" t="n">
        <v>11194.0298507463</v>
      </c>
      <c r="I13" s="31" t="n">
        <v>11194.0298507463</v>
      </c>
      <c r="J13" s="31" t="n">
        <v>11194.0298507463</v>
      </c>
      <c r="K13" s="31" t="n">
        <v>33582.0895522389</v>
      </c>
      <c r="L13" s="31" t="n">
        <v>11194.0298507463</v>
      </c>
      <c r="M13" s="31" t="n">
        <v>11194.0298507463</v>
      </c>
      <c r="N13" s="31" t="n">
        <v>11194.0298507463</v>
      </c>
      <c r="O13" s="31" t="n">
        <v>33582.0895522389</v>
      </c>
      <c r="P13" s="31" t="n">
        <v>11194.0298507463</v>
      </c>
      <c r="Q13" s="31" t="n">
        <v>11194.0298507463</v>
      </c>
      <c r="R13" s="31" t="n">
        <v>11194.0298507463</v>
      </c>
      <c r="S13" s="31" t="n">
        <v>33582.0895522389</v>
      </c>
      <c r="T13" s="32" t="n">
        <v>134328.358208956</v>
      </c>
      <c r="U13" s="25"/>
      <c r="V13" s="33" t="n">
        <f aca="false">+G13</f>
        <v>33582.0895522389</v>
      </c>
      <c r="W13" s="34" t="n">
        <f aca="false">+K13</f>
        <v>33582.0895522389</v>
      </c>
      <c r="X13" s="34" t="n">
        <f aca="false">+O13</f>
        <v>33582.0895522389</v>
      </c>
      <c r="Y13" s="34" t="n">
        <f aca="false">+S13</f>
        <v>33582.0895522389</v>
      </c>
      <c r="Z13" s="35" t="n">
        <f aca="false">+T13</f>
        <v>134328.358208956</v>
      </c>
    </row>
    <row r="14" customFormat="false" ht="12.75" hidden="true" customHeight="false" outlineLevel="0" collapsed="false">
      <c r="C14" s="36" t="s">
        <v>45</v>
      </c>
      <c r="D14" s="37" t="n">
        <v>0</v>
      </c>
      <c r="E14" s="37" t="n">
        <v>0</v>
      </c>
      <c r="F14" s="37" t="n">
        <v>0</v>
      </c>
      <c r="G14" s="31" t="n">
        <v>0</v>
      </c>
      <c r="H14" s="37" t="n">
        <v>0</v>
      </c>
      <c r="I14" s="37" t="n">
        <v>0</v>
      </c>
      <c r="J14" s="37" t="n">
        <v>0</v>
      </c>
      <c r="K14" s="31" t="n">
        <v>0</v>
      </c>
      <c r="L14" s="37" t="n">
        <v>0</v>
      </c>
      <c r="M14" s="37" t="n">
        <v>0</v>
      </c>
      <c r="N14" s="37" t="n">
        <v>0</v>
      </c>
      <c r="O14" s="31" t="n">
        <v>0</v>
      </c>
      <c r="P14" s="37" t="n">
        <v>0</v>
      </c>
      <c r="Q14" s="37" t="n">
        <v>0</v>
      </c>
      <c r="R14" s="37" t="n">
        <v>0</v>
      </c>
      <c r="S14" s="31" t="n">
        <v>0</v>
      </c>
      <c r="T14" s="32" t="n">
        <v>0</v>
      </c>
      <c r="U14" s="25"/>
      <c r="V14" s="33" t="n">
        <f aca="false">+G14</f>
        <v>0</v>
      </c>
      <c r="W14" s="34" t="n">
        <f aca="false">+K14</f>
        <v>0</v>
      </c>
      <c r="X14" s="34" t="n">
        <f aca="false">+O14</f>
        <v>0</v>
      </c>
      <c r="Y14" s="34" t="n">
        <f aca="false">+S14</f>
        <v>0</v>
      </c>
      <c r="Z14" s="35" t="n">
        <f aca="false">+T14</f>
        <v>0</v>
      </c>
    </row>
    <row r="15" customFormat="false" ht="12.75" hidden="true" customHeight="false" outlineLevel="0" collapsed="false">
      <c r="C15" s="30" t="s">
        <v>46</v>
      </c>
      <c r="D15" s="38" t="n">
        <v>1114786.19402985</v>
      </c>
      <c r="E15" s="38" t="n">
        <v>1119986.28731343</v>
      </c>
      <c r="F15" s="38" t="n">
        <v>1119986.28731343</v>
      </c>
      <c r="G15" s="38" t="n">
        <v>3354758.76865671</v>
      </c>
      <c r="H15" s="38" t="n">
        <v>1119989.27238806</v>
      </c>
      <c r="I15" s="38" t="n">
        <v>1119986.28731343</v>
      </c>
      <c r="J15" s="38" t="n">
        <v>1119986.28731343</v>
      </c>
      <c r="K15" s="38" t="n">
        <v>3359961.84701492</v>
      </c>
      <c r="L15" s="38" t="n">
        <v>1131090.01865672</v>
      </c>
      <c r="M15" s="38" t="n">
        <v>1131087.03358209</v>
      </c>
      <c r="N15" s="38" t="n">
        <v>1131087.03358209</v>
      </c>
      <c r="O15" s="38" t="n">
        <v>3393264.08582089</v>
      </c>
      <c r="P15" s="38" t="n">
        <v>1131090.01865672</v>
      </c>
      <c r="Q15" s="38" t="n">
        <v>1131087.03358209</v>
      </c>
      <c r="R15" s="38" t="n">
        <v>1131087.03358209</v>
      </c>
      <c r="S15" s="38" t="n">
        <v>3393264.08582089</v>
      </c>
      <c r="T15" s="39" t="n">
        <v>13501248.7873134</v>
      </c>
      <c r="U15" s="25"/>
      <c r="V15" s="40" t="n">
        <f aca="false">+G15</f>
        <v>3354758.76865671</v>
      </c>
      <c r="W15" s="41" t="n">
        <f aca="false">+K15</f>
        <v>3359961.84701492</v>
      </c>
      <c r="X15" s="41" t="n">
        <f aca="false">+O15</f>
        <v>3393264.08582089</v>
      </c>
      <c r="Y15" s="41" t="n">
        <f aca="false">+S15</f>
        <v>3393264.08582089</v>
      </c>
      <c r="Z15" s="42" t="n">
        <f aca="false">+T15</f>
        <v>13501248.7873134</v>
      </c>
    </row>
    <row r="16" customFormat="false" ht="12.75" hidden="true" customHeight="false" outlineLevel="0" collapsed="false">
      <c r="C16" s="43"/>
      <c r="D16" s="44" t="s">
        <v>47</v>
      </c>
      <c r="E16" s="44" t="s">
        <v>47</v>
      </c>
      <c r="F16" s="44" t="s">
        <v>47</v>
      </c>
      <c r="G16" s="45"/>
      <c r="H16" s="44" t="s">
        <v>48</v>
      </c>
      <c r="I16" s="44" t="s">
        <v>48</v>
      </c>
      <c r="J16" s="44" t="s">
        <v>48</v>
      </c>
      <c r="K16" s="44" t="s">
        <v>48</v>
      </c>
      <c r="L16" s="44" t="s">
        <v>48</v>
      </c>
      <c r="M16" s="44" t="s">
        <v>48</v>
      </c>
      <c r="N16" s="44" t="s">
        <v>48</v>
      </c>
      <c r="O16" s="44" t="s">
        <v>48</v>
      </c>
      <c r="P16" s="44" t="s">
        <v>48</v>
      </c>
      <c r="Q16" s="44" t="s">
        <v>48</v>
      </c>
      <c r="R16" s="44" t="s">
        <v>48</v>
      </c>
      <c r="S16" s="45"/>
      <c r="T16" s="46"/>
      <c r="U16" s="25"/>
      <c r="V16" s="47"/>
      <c r="W16" s="48"/>
      <c r="X16" s="48"/>
      <c r="Y16" s="48"/>
      <c r="Z16" s="49"/>
    </row>
    <row r="17" customFormat="false" ht="12.75" hidden="true" customHeight="false" outlineLevel="0" collapsed="false">
      <c r="B17" s="29" t="s">
        <v>49</v>
      </c>
      <c r="C17" s="50" t="s">
        <v>37</v>
      </c>
      <c r="D17" s="51" t="n">
        <v>273488.65</v>
      </c>
      <c r="E17" s="51" t="n">
        <v>192916.37</v>
      </c>
      <c r="F17" s="51" t="n">
        <v>245887.86</v>
      </c>
      <c r="G17" s="51" t="n">
        <v>712292.88</v>
      </c>
      <c r="H17" s="51" t="n">
        <v>286582.25</v>
      </c>
      <c r="I17" s="51" t="n">
        <v>293082.25</v>
      </c>
      <c r="J17" s="51" t="n">
        <v>293082.25</v>
      </c>
      <c r="K17" s="51" t="n">
        <v>872746.75</v>
      </c>
      <c r="L17" s="51" t="n">
        <v>296102.25</v>
      </c>
      <c r="M17" s="51" t="n">
        <v>296102.25</v>
      </c>
      <c r="N17" s="51" t="n">
        <v>296102.25</v>
      </c>
      <c r="O17" s="51" t="n">
        <v>888306.75</v>
      </c>
      <c r="P17" s="51" t="n">
        <v>315828.25</v>
      </c>
      <c r="Q17" s="51" t="n">
        <v>315828.25</v>
      </c>
      <c r="R17" s="51" t="n">
        <v>315828.25</v>
      </c>
      <c r="S17" s="51" t="n">
        <v>947484.75</v>
      </c>
      <c r="T17" s="52" t="n">
        <v>3420831.13</v>
      </c>
      <c r="U17" s="25"/>
      <c r="V17" s="53" t="n">
        <f aca="false">+G17</f>
        <v>712292.88</v>
      </c>
      <c r="W17" s="54" t="n">
        <f aca="false">+K17</f>
        <v>872746.75</v>
      </c>
      <c r="X17" s="54" t="n">
        <f aca="false">+O17</f>
        <v>888306.75</v>
      </c>
      <c r="Y17" s="54" t="n">
        <f aca="false">+S17</f>
        <v>947484.75</v>
      </c>
      <c r="Z17" s="55" t="n">
        <f aca="false">+T17</f>
        <v>3420831.13</v>
      </c>
    </row>
    <row r="18" customFormat="false" ht="12.75" hidden="true" customHeight="false" outlineLevel="0" collapsed="false">
      <c r="C18" s="50" t="s">
        <v>38</v>
      </c>
      <c r="D18" s="51" t="n">
        <v>9454.2</v>
      </c>
      <c r="E18" s="51" t="n">
        <v>27605.9</v>
      </c>
      <c r="F18" s="51" t="n">
        <v>45642.43</v>
      </c>
      <c r="G18" s="51" t="n">
        <v>82702.53</v>
      </c>
      <c r="H18" s="51" t="n">
        <v>212370</v>
      </c>
      <c r="I18" s="51" t="n">
        <v>212370</v>
      </c>
      <c r="J18" s="51" t="n">
        <v>212370</v>
      </c>
      <c r="K18" s="51" t="n">
        <v>637110</v>
      </c>
      <c r="L18" s="51" t="n">
        <v>212370</v>
      </c>
      <c r="M18" s="51" t="n">
        <v>212370</v>
      </c>
      <c r="N18" s="51" t="n">
        <v>212370</v>
      </c>
      <c r="O18" s="51" t="n">
        <v>637110</v>
      </c>
      <c r="P18" s="51" t="n">
        <v>212370</v>
      </c>
      <c r="Q18" s="51" t="n">
        <v>212370</v>
      </c>
      <c r="R18" s="51" t="n">
        <v>212370</v>
      </c>
      <c r="S18" s="51" t="n">
        <v>637110</v>
      </c>
      <c r="T18" s="52" t="n">
        <v>1994032.53</v>
      </c>
      <c r="U18" s="25"/>
      <c r="V18" s="53" t="n">
        <f aca="false">+G18</f>
        <v>82702.53</v>
      </c>
      <c r="W18" s="54" t="n">
        <f aca="false">+K18</f>
        <v>637110</v>
      </c>
      <c r="X18" s="54" t="n">
        <f aca="false">+O18</f>
        <v>637110</v>
      </c>
      <c r="Y18" s="54" t="n">
        <f aca="false">+S18</f>
        <v>637110</v>
      </c>
      <c r="Z18" s="55" t="n">
        <f aca="false">+T18</f>
        <v>1994032.53</v>
      </c>
    </row>
    <row r="19" customFormat="false" ht="12.75" hidden="true" customHeight="false" outlineLevel="0" collapsed="false">
      <c r="C19" s="50" t="s">
        <v>39</v>
      </c>
      <c r="D19" s="51" t="n">
        <v>8038.87</v>
      </c>
      <c r="E19" s="51" t="n">
        <v>1827.13</v>
      </c>
      <c r="F19" s="51" t="n">
        <v>7785.33</v>
      </c>
      <c r="G19" s="51" t="n">
        <v>17651.33</v>
      </c>
      <c r="H19" s="51" t="n">
        <v>4014</v>
      </c>
      <c r="I19" s="51" t="n">
        <v>4014</v>
      </c>
      <c r="J19" s="51" t="n">
        <v>4014</v>
      </c>
      <c r="K19" s="51" t="n">
        <v>12042</v>
      </c>
      <c r="L19" s="51" t="n">
        <v>4014</v>
      </c>
      <c r="M19" s="51" t="n">
        <v>4014</v>
      </c>
      <c r="N19" s="51" t="n">
        <v>4014</v>
      </c>
      <c r="O19" s="51" t="n">
        <v>12042</v>
      </c>
      <c r="P19" s="51" t="n">
        <v>4014</v>
      </c>
      <c r="Q19" s="51" t="n">
        <v>4014</v>
      </c>
      <c r="R19" s="51" t="n">
        <v>4014</v>
      </c>
      <c r="S19" s="51" t="n">
        <v>12042</v>
      </c>
      <c r="T19" s="52" t="n">
        <v>53777.33</v>
      </c>
      <c r="U19" s="25"/>
      <c r="V19" s="53" t="n">
        <f aca="false">+G19</f>
        <v>17651.33</v>
      </c>
      <c r="W19" s="54" t="n">
        <f aca="false">+K19</f>
        <v>12042</v>
      </c>
      <c r="X19" s="54" t="n">
        <f aca="false">+O19</f>
        <v>12042</v>
      </c>
      <c r="Y19" s="54" t="n">
        <f aca="false">+S19</f>
        <v>12042</v>
      </c>
      <c r="Z19" s="55" t="n">
        <f aca="false">+T19</f>
        <v>53777.33</v>
      </c>
    </row>
    <row r="20" customFormat="false" ht="12.75" hidden="true" customHeight="false" outlineLevel="0" collapsed="false">
      <c r="C20" s="50" t="s">
        <v>40</v>
      </c>
      <c r="D20" s="51" t="n">
        <v>78986.15</v>
      </c>
      <c r="E20" s="51" t="n">
        <v>133337.02</v>
      </c>
      <c r="F20" s="51" t="n">
        <v>78023.71</v>
      </c>
      <c r="G20" s="51" t="n">
        <v>290346.88</v>
      </c>
      <c r="H20" s="51" t="n">
        <v>117508.0002</v>
      </c>
      <c r="I20" s="51" t="n">
        <v>117508</v>
      </c>
      <c r="J20" s="51" t="n">
        <v>117508</v>
      </c>
      <c r="K20" s="51" t="n">
        <v>352524.0002</v>
      </c>
      <c r="L20" s="51" t="n">
        <v>117508</v>
      </c>
      <c r="M20" s="51" t="n">
        <v>117508</v>
      </c>
      <c r="N20" s="51" t="n">
        <v>117508</v>
      </c>
      <c r="O20" s="51" t="n">
        <v>352524</v>
      </c>
      <c r="P20" s="51" t="n">
        <v>117508</v>
      </c>
      <c r="Q20" s="51" t="n">
        <v>117508</v>
      </c>
      <c r="R20" s="51" t="n">
        <v>117508</v>
      </c>
      <c r="S20" s="51" t="n">
        <v>352524</v>
      </c>
      <c r="T20" s="52" t="n">
        <v>1347918.8802</v>
      </c>
      <c r="U20" s="25"/>
      <c r="V20" s="53" t="n">
        <f aca="false">+G20</f>
        <v>290346.88</v>
      </c>
      <c r="W20" s="54" t="n">
        <f aca="false">+K20</f>
        <v>352524.0002</v>
      </c>
      <c r="X20" s="54" t="n">
        <f aca="false">+O20</f>
        <v>352524</v>
      </c>
      <c r="Y20" s="54" t="n">
        <f aca="false">+S20</f>
        <v>352524</v>
      </c>
      <c r="Z20" s="55" t="n">
        <f aca="false">+T20</f>
        <v>1347918.8802</v>
      </c>
    </row>
    <row r="21" customFormat="false" ht="12.75" hidden="true" customHeight="false" outlineLevel="0" collapsed="false">
      <c r="C21" s="50" t="s">
        <v>41</v>
      </c>
      <c r="D21" s="51" t="n">
        <v>22098.37</v>
      </c>
      <c r="E21" s="51" t="n">
        <v>11431.29</v>
      </c>
      <c r="F21" s="51" t="n">
        <v>181549.67</v>
      </c>
      <c r="G21" s="51" t="n">
        <v>215079.33</v>
      </c>
      <c r="H21" s="51" t="n">
        <v>463139</v>
      </c>
      <c r="I21" s="51" t="n">
        <v>463139</v>
      </c>
      <c r="J21" s="51" t="n">
        <v>463139</v>
      </c>
      <c r="K21" s="51" t="n">
        <v>1389417</v>
      </c>
      <c r="L21" s="51" t="n">
        <v>463139</v>
      </c>
      <c r="M21" s="51" t="n">
        <v>463139</v>
      </c>
      <c r="N21" s="51" t="n">
        <v>463139</v>
      </c>
      <c r="O21" s="51" t="n">
        <v>1389417</v>
      </c>
      <c r="P21" s="51" t="n">
        <v>463139</v>
      </c>
      <c r="Q21" s="51" t="n">
        <v>463139</v>
      </c>
      <c r="R21" s="51" t="n">
        <v>463139</v>
      </c>
      <c r="S21" s="51" t="n">
        <v>1389417</v>
      </c>
      <c r="T21" s="52" t="n">
        <v>4383330.33</v>
      </c>
      <c r="U21" s="25"/>
      <c r="V21" s="53" t="n">
        <f aca="false">+G21</f>
        <v>215079.33</v>
      </c>
      <c r="W21" s="54" t="n">
        <f aca="false">+K21</f>
        <v>1389417</v>
      </c>
      <c r="X21" s="54" t="n">
        <f aca="false">+O21</f>
        <v>1389417</v>
      </c>
      <c r="Y21" s="54" t="n">
        <f aca="false">+S21</f>
        <v>1389417</v>
      </c>
      <c r="Z21" s="55" t="n">
        <f aca="false">+T21</f>
        <v>4383330.33</v>
      </c>
    </row>
    <row r="22" customFormat="false" ht="12.75" hidden="true" customHeight="false" outlineLevel="0" collapsed="false">
      <c r="C22" s="50" t="s">
        <v>42</v>
      </c>
      <c r="D22" s="51" t="n">
        <v>17385.79</v>
      </c>
      <c r="E22" s="51" t="n">
        <v>-20806.34</v>
      </c>
      <c r="F22" s="51" t="n">
        <v>28152.91</v>
      </c>
      <c r="G22" s="51" t="n">
        <v>24732.36</v>
      </c>
      <c r="H22" s="51" t="n">
        <v>5000</v>
      </c>
      <c r="I22" s="51" t="n">
        <v>5000</v>
      </c>
      <c r="J22" s="51" t="n">
        <v>5000</v>
      </c>
      <c r="K22" s="51" t="n">
        <v>15000</v>
      </c>
      <c r="L22" s="51" t="n">
        <v>5000</v>
      </c>
      <c r="M22" s="51" t="n">
        <v>5000</v>
      </c>
      <c r="N22" s="51" t="n">
        <v>5000</v>
      </c>
      <c r="O22" s="51" t="n">
        <v>15000</v>
      </c>
      <c r="P22" s="51" t="n">
        <v>5000</v>
      </c>
      <c r="Q22" s="51" t="n">
        <v>5000</v>
      </c>
      <c r="R22" s="51" t="n">
        <v>5000</v>
      </c>
      <c r="S22" s="51" t="n">
        <v>15000</v>
      </c>
      <c r="T22" s="52" t="n">
        <v>69732.36</v>
      </c>
      <c r="U22" s="25"/>
      <c r="V22" s="53" t="n">
        <f aca="false">+G22</f>
        <v>24732.36</v>
      </c>
      <c r="W22" s="54" t="n">
        <f aca="false">+K22</f>
        <v>15000</v>
      </c>
      <c r="X22" s="54" t="n">
        <f aca="false">+O22</f>
        <v>15000</v>
      </c>
      <c r="Y22" s="54" t="n">
        <f aca="false">+S22</f>
        <v>15000</v>
      </c>
      <c r="Z22" s="55" t="n">
        <f aca="false">+T22</f>
        <v>69732.36</v>
      </c>
    </row>
    <row r="23" customFormat="false" ht="12.75" hidden="true" customHeight="false" outlineLevel="0" collapsed="false">
      <c r="C23" s="50" t="s">
        <v>43</v>
      </c>
      <c r="D23" s="51" t="n">
        <v>5361.69</v>
      </c>
      <c r="E23" s="51" t="n">
        <v>12875.81</v>
      </c>
      <c r="F23" s="51" t="n">
        <v>6736.32</v>
      </c>
      <c r="G23" s="51" t="n">
        <v>24973.82</v>
      </c>
      <c r="H23" s="51" t="n">
        <v>23476</v>
      </c>
      <c r="I23" s="51" t="n">
        <v>23476</v>
      </c>
      <c r="J23" s="51" t="n">
        <v>23476</v>
      </c>
      <c r="K23" s="51" t="n">
        <v>70428</v>
      </c>
      <c r="L23" s="51" t="n">
        <v>23476</v>
      </c>
      <c r="M23" s="51" t="n">
        <v>23476</v>
      </c>
      <c r="N23" s="51" t="n">
        <v>23476</v>
      </c>
      <c r="O23" s="51" t="n">
        <v>70428</v>
      </c>
      <c r="P23" s="51" t="n">
        <v>23476</v>
      </c>
      <c r="Q23" s="51" t="n">
        <v>23476</v>
      </c>
      <c r="R23" s="51" t="n">
        <v>23476</v>
      </c>
      <c r="S23" s="51" t="n">
        <v>70428</v>
      </c>
      <c r="T23" s="52" t="n">
        <v>236257.82</v>
      </c>
      <c r="U23" s="25"/>
      <c r="V23" s="53" t="n">
        <f aca="false">+G23</f>
        <v>24973.82</v>
      </c>
      <c r="W23" s="54" t="n">
        <f aca="false">+K23</f>
        <v>70428</v>
      </c>
      <c r="X23" s="54" t="n">
        <f aca="false">+O23</f>
        <v>70428</v>
      </c>
      <c r="Y23" s="54" t="n">
        <f aca="false">+S23</f>
        <v>70428</v>
      </c>
      <c r="Z23" s="55" t="n">
        <f aca="false">+T23</f>
        <v>236257.82</v>
      </c>
    </row>
    <row r="24" customFormat="false" ht="12.75" hidden="true" customHeight="false" outlineLevel="0" collapsed="false">
      <c r="C24" s="50" t="s">
        <v>44</v>
      </c>
      <c r="D24" s="51" t="n">
        <v>2649.07</v>
      </c>
      <c r="E24" s="51" t="n">
        <v>2145.18</v>
      </c>
      <c r="F24" s="51" t="n">
        <v>2792.03</v>
      </c>
      <c r="G24" s="51" t="n">
        <v>7586.28</v>
      </c>
      <c r="H24" s="51" t="n">
        <v>11194</v>
      </c>
      <c r="I24" s="51" t="n">
        <v>11194</v>
      </c>
      <c r="J24" s="51" t="n">
        <v>11194</v>
      </c>
      <c r="K24" s="51" t="n">
        <v>33582</v>
      </c>
      <c r="L24" s="51" t="n">
        <v>11194</v>
      </c>
      <c r="M24" s="51" t="n">
        <v>11194</v>
      </c>
      <c r="N24" s="51" t="n">
        <v>11194</v>
      </c>
      <c r="O24" s="51" t="n">
        <v>33582</v>
      </c>
      <c r="P24" s="51" t="n">
        <v>11194</v>
      </c>
      <c r="Q24" s="51" t="n">
        <v>11194</v>
      </c>
      <c r="R24" s="51" t="n">
        <v>11194</v>
      </c>
      <c r="S24" s="51" t="n">
        <v>33582</v>
      </c>
      <c r="T24" s="52" t="n">
        <v>108332.28</v>
      </c>
      <c r="U24" s="25"/>
      <c r="V24" s="53" t="n">
        <f aca="false">+G24</f>
        <v>7586.28</v>
      </c>
      <c r="W24" s="54" t="n">
        <f aca="false">+K24</f>
        <v>33582</v>
      </c>
      <c r="X24" s="54" t="n">
        <f aca="false">+O24</f>
        <v>33582</v>
      </c>
      <c r="Y24" s="54" t="n">
        <f aca="false">+S24</f>
        <v>33582</v>
      </c>
      <c r="Z24" s="55" t="n">
        <f aca="false">+T24</f>
        <v>108332.28</v>
      </c>
    </row>
    <row r="25" customFormat="false" ht="12.75" hidden="true" customHeight="false" outlineLevel="0" collapsed="false">
      <c r="C25" s="56" t="s">
        <v>45</v>
      </c>
      <c r="D25" s="57" t="n">
        <v>0</v>
      </c>
      <c r="E25" s="57" t="n">
        <v>0</v>
      </c>
      <c r="F25" s="57" t="n">
        <v>0</v>
      </c>
      <c r="G25" s="51" t="n">
        <v>0</v>
      </c>
      <c r="H25" s="57" t="n">
        <v>0</v>
      </c>
      <c r="I25" s="57" t="n">
        <v>0</v>
      </c>
      <c r="J25" s="57" t="n">
        <v>0</v>
      </c>
      <c r="K25" s="51" t="n">
        <v>0</v>
      </c>
      <c r="L25" s="57" t="n">
        <v>0</v>
      </c>
      <c r="M25" s="57" t="n">
        <v>0</v>
      </c>
      <c r="N25" s="57" t="n">
        <v>0</v>
      </c>
      <c r="O25" s="51" t="n">
        <v>0</v>
      </c>
      <c r="P25" s="57" t="n">
        <v>0</v>
      </c>
      <c r="Q25" s="57" t="n">
        <v>0</v>
      </c>
      <c r="R25" s="57" t="n">
        <v>0</v>
      </c>
      <c r="S25" s="51" t="n">
        <v>0</v>
      </c>
      <c r="T25" s="52" t="n">
        <v>0</v>
      </c>
      <c r="U25" s="25"/>
      <c r="V25" s="53" t="n">
        <f aca="false">+G25</f>
        <v>0</v>
      </c>
      <c r="W25" s="54" t="n">
        <f aca="false">+K25</f>
        <v>0</v>
      </c>
      <c r="X25" s="54" t="n">
        <f aca="false">+O25</f>
        <v>0</v>
      </c>
      <c r="Y25" s="54" t="n">
        <f aca="false">+S25</f>
        <v>0</v>
      </c>
      <c r="Z25" s="55" t="n">
        <f aca="false">+T25</f>
        <v>0</v>
      </c>
    </row>
    <row r="26" customFormat="false" ht="12.75" hidden="true" customHeight="false" outlineLevel="0" collapsed="false">
      <c r="C26" s="50" t="s">
        <v>46</v>
      </c>
      <c r="D26" s="58" t="n">
        <v>417462.79</v>
      </c>
      <c r="E26" s="58" t="n">
        <v>361332.36</v>
      </c>
      <c r="F26" s="58" t="n">
        <v>596570.26</v>
      </c>
      <c r="G26" s="58" t="n">
        <v>1375365.41</v>
      </c>
      <c r="H26" s="58" t="n">
        <v>1123283.2502</v>
      </c>
      <c r="I26" s="58" t="n">
        <v>1129783.25</v>
      </c>
      <c r="J26" s="58" t="n">
        <v>1129783.25</v>
      </c>
      <c r="K26" s="58" t="n">
        <v>3382849.7502</v>
      </c>
      <c r="L26" s="58" t="n">
        <v>1132803.25</v>
      </c>
      <c r="M26" s="58" t="n">
        <v>1132803.25</v>
      </c>
      <c r="N26" s="58" t="n">
        <v>1132803.25</v>
      </c>
      <c r="O26" s="58" t="n">
        <v>3398409.75</v>
      </c>
      <c r="P26" s="58" t="n">
        <v>1152529.25</v>
      </c>
      <c r="Q26" s="58" t="n">
        <v>1152529.25</v>
      </c>
      <c r="R26" s="58" t="n">
        <v>1152529.25</v>
      </c>
      <c r="S26" s="58" t="n">
        <v>3457587.75</v>
      </c>
      <c r="T26" s="59" t="n">
        <v>11614212.6602</v>
      </c>
      <c r="U26" s="25"/>
      <c r="V26" s="60" t="n">
        <f aca="false">+G26</f>
        <v>1375365.41</v>
      </c>
      <c r="W26" s="61" t="n">
        <f aca="false">+K26</f>
        <v>3382849.7502</v>
      </c>
      <c r="X26" s="61" t="n">
        <f aca="false">+O26</f>
        <v>3398409.75</v>
      </c>
      <c r="Y26" s="61" t="n">
        <f aca="false">+S26</f>
        <v>3457587.75</v>
      </c>
      <c r="Z26" s="62" t="n">
        <f aca="false">+T26</f>
        <v>11614212.6602</v>
      </c>
    </row>
    <row r="27" customFormat="false" ht="12.75" hidden="true" customHeight="false" outlineLevel="0" collapsed="false">
      <c r="C27" s="43"/>
      <c r="D27" s="44" t="s">
        <v>47</v>
      </c>
      <c r="E27" s="44" t="s">
        <v>47</v>
      </c>
      <c r="F27" s="44" t="s">
        <v>47</v>
      </c>
      <c r="G27" s="44" t="s">
        <v>47</v>
      </c>
      <c r="H27" s="44" t="s">
        <v>47</v>
      </c>
      <c r="I27" s="44" t="s">
        <v>47</v>
      </c>
      <c r="J27" s="44" t="s">
        <v>47</v>
      </c>
      <c r="K27" s="45"/>
      <c r="L27" s="44" t="s">
        <v>47</v>
      </c>
      <c r="M27" s="45"/>
      <c r="N27" s="45"/>
      <c r="O27" s="45"/>
      <c r="P27" s="45"/>
      <c r="Q27" s="45"/>
      <c r="R27" s="45"/>
      <c r="S27" s="45"/>
      <c r="T27" s="46"/>
      <c r="U27" s="25"/>
      <c r="V27" s="47"/>
      <c r="W27" s="48"/>
      <c r="X27" s="63" t="s">
        <v>50</v>
      </c>
      <c r="Y27" s="48"/>
      <c r="Z27" s="64" t="s">
        <v>51</v>
      </c>
    </row>
    <row r="28" customFormat="false" ht="12.75" hidden="true" customHeight="false" outlineLevel="0" collapsed="false">
      <c r="B28" s="29" t="s">
        <v>52</v>
      </c>
      <c r="C28" s="65" t="s">
        <v>37</v>
      </c>
      <c r="D28" s="66" t="n">
        <v>273488.65</v>
      </c>
      <c r="E28" s="66" t="n">
        <v>192916.37</v>
      </c>
      <c r="F28" s="66" t="n">
        <v>245887.86</v>
      </c>
      <c r="G28" s="66" t="n">
        <v>712292.88</v>
      </c>
      <c r="H28" s="66" t="n">
        <v>393754.8</v>
      </c>
      <c r="I28" s="66" t="n">
        <v>200296.5</v>
      </c>
      <c r="J28" s="66" t="n">
        <v>141347</v>
      </c>
      <c r="K28" s="66" t="n">
        <f aca="false">+SUM(H28:J28)</f>
        <v>735398.3</v>
      </c>
      <c r="L28" s="66" t="n">
        <v>186815</v>
      </c>
      <c r="M28" s="66" t="n">
        <v>0</v>
      </c>
      <c r="N28" s="66" t="n">
        <v>0</v>
      </c>
      <c r="O28" s="66" t="n">
        <f aca="false">+SUM(L28:N28)</f>
        <v>186815</v>
      </c>
      <c r="P28" s="66" t="n">
        <v>0</v>
      </c>
      <c r="Q28" s="66" t="n">
        <v>0</v>
      </c>
      <c r="R28" s="66" t="n">
        <v>0</v>
      </c>
      <c r="S28" s="66" t="n">
        <v>0</v>
      </c>
      <c r="T28" s="67" t="n">
        <f aca="false">+G28+K28+O28+S28</f>
        <v>1634506.18</v>
      </c>
      <c r="U28" s="25"/>
      <c r="V28" s="68" t="n">
        <f aca="false">+G28</f>
        <v>712292.88</v>
      </c>
      <c r="W28" s="69" t="n">
        <f aca="false">+K28</f>
        <v>735398.3</v>
      </c>
      <c r="X28" s="69" t="n">
        <f aca="false">+O28</f>
        <v>186815</v>
      </c>
      <c r="Y28" s="69" t="n">
        <f aca="false">+S28</f>
        <v>0</v>
      </c>
      <c r="Z28" s="70" t="n">
        <f aca="false">+T28</f>
        <v>1634506.18</v>
      </c>
    </row>
    <row r="29" customFormat="false" ht="12.75" hidden="true" customHeight="false" outlineLevel="0" collapsed="false">
      <c r="C29" s="65" t="s">
        <v>38</v>
      </c>
      <c r="D29" s="66" t="n">
        <v>9454.2</v>
      </c>
      <c r="E29" s="66" t="n">
        <v>27605.9</v>
      </c>
      <c r="F29" s="66" t="n">
        <v>45642.43</v>
      </c>
      <c r="G29" s="66" t="n">
        <v>82702.53</v>
      </c>
      <c r="H29" s="66" t="n">
        <v>43687.84</v>
      </c>
      <c r="I29" s="66" t="n">
        <v>26480.92</v>
      </c>
      <c r="J29" s="66" t="n">
        <v>36772</v>
      </c>
      <c r="K29" s="66" t="n">
        <f aca="false">+SUM(H29:J29)</f>
        <v>106940.76</v>
      </c>
      <c r="L29" s="66" t="n">
        <v>50548</v>
      </c>
      <c r="M29" s="66" t="n">
        <v>0</v>
      </c>
      <c r="N29" s="66" t="n">
        <v>0</v>
      </c>
      <c r="O29" s="66" t="n">
        <f aca="false">+SUM(L29:N29)</f>
        <v>50548</v>
      </c>
      <c r="P29" s="66" t="n">
        <v>0</v>
      </c>
      <c r="Q29" s="66" t="n">
        <v>0</v>
      </c>
      <c r="R29" s="66" t="n">
        <v>0</v>
      </c>
      <c r="S29" s="66" t="n">
        <v>0</v>
      </c>
      <c r="T29" s="67" t="n">
        <f aca="false">+G29+K29+O29+S29</f>
        <v>240191.29</v>
      </c>
      <c r="U29" s="25"/>
      <c r="V29" s="68" t="n">
        <f aca="false">+G29</f>
        <v>82702.53</v>
      </c>
      <c r="W29" s="69" t="n">
        <f aca="false">+K29</f>
        <v>106940.76</v>
      </c>
      <c r="X29" s="69" t="n">
        <f aca="false">+O29</f>
        <v>50548</v>
      </c>
      <c r="Y29" s="69" t="n">
        <f aca="false">+S29</f>
        <v>0</v>
      </c>
      <c r="Z29" s="70" t="n">
        <f aca="false">+T29</f>
        <v>240191.29</v>
      </c>
    </row>
    <row r="30" customFormat="false" ht="12.75" hidden="true" customHeight="false" outlineLevel="0" collapsed="false">
      <c r="C30" s="65" t="s">
        <v>39</v>
      </c>
      <c r="D30" s="66" t="n">
        <v>8038.87</v>
      </c>
      <c r="E30" s="66" t="n">
        <v>1827.13</v>
      </c>
      <c r="F30" s="66" t="n">
        <v>7785.33</v>
      </c>
      <c r="G30" s="66" t="n">
        <v>17651.33</v>
      </c>
      <c r="H30" s="66" t="n">
        <v>1301.98</v>
      </c>
      <c r="I30" s="66" t="n">
        <v>832.91</v>
      </c>
      <c r="J30" s="66" t="n">
        <v>931</v>
      </c>
      <c r="K30" s="66" t="n">
        <f aca="false">+SUM(H30:J30)</f>
        <v>3065.89</v>
      </c>
      <c r="L30" s="66" t="n">
        <v>4894</v>
      </c>
      <c r="M30" s="66" t="n">
        <v>0</v>
      </c>
      <c r="N30" s="66" t="n">
        <v>0</v>
      </c>
      <c r="O30" s="66" t="n">
        <f aca="false">+SUM(L30:N30)</f>
        <v>4894</v>
      </c>
      <c r="P30" s="66" t="n">
        <v>0</v>
      </c>
      <c r="Q30" s="66" t="n">
        <v>0</v>
      </c>
      <c r="R30" s="66" t="n">
        <v>0</v>
      </c>
      <c r="S30" s="66" t="n">
        <v>0</v>
      </c>
      <c r="T30" s="67" t="n">
        <f aca="false">+G30+K30+O30+S30</f>
        <v>25611.22</v>
      </c>
      <c r="U30" s="25"/>
      <c r="V30" s="68" t="n">
        <f aca="false">+G30</f>
        <v>17651.33</v>
      </c>
      <c r="W30" s="69" t="n">
        <f aca="false">+K30</f>
        <v>3065.89</v>
      </c>
      <c r="X30" s="69" t="n">
        <f aca="false">+O30</f>
        <v>4894</v>
      </c>
      <c r="Y30" s="69" t="n">
        <f aca="false">+S30</f>
        <v>0</v>
      </c>
      <c r="Z30" s="70" t="n">
        <f aca="false">+T30</f>
        <v>25611.22</v>
      </c>
    </row>
    <row r="31" customFormat="false" ht="12.75" hidden="true" customHeight="false" outlineLevel="0" collapsed="false">
      <c r="C31" s="65" t="s">
        <v>40</v>
      </c>
      <c r="D31" s="66" t="n">
        <v>78986.15</v>
      </c>
      <c r="E31" s="66" t="n">
        <v>133337.02</v>
      </c>
      <c r="F31" s="66" t="n">
        <v>78023.71</v>
      </c>
      <c r="G31" s="66" t="n">
        <v>290346.88</v>
      </c>
      <c r="H31" s="66" t="n">
        <v>152519.09</v>
      </c>
      <c r="I31" s="66" t="n">
        <v>34053.13</v>
      </c>
      <c r="J31" s="66" t="n">
        <v>40057</v>
      </c>
      <c r="K31" s="66" t="n">
        <f aca="false">+SUM(H31:J31)</f>
        <v>226629.22</v>
      </c>
      <c r="L31" s="66" t="n">
        <v>197685</v>
      </c>
      <c r="M31" s="66" t="n">
        <v>0</v>
      </c>
      <c r="N31" s="66" t="n">
        <v>0</v>
      </c>
      <c r="O31" s="66" t="n">
        <f aca="false">+SUM(L31:N31)</f>
        <v>197685</v>
      </c>
      <c r="P31" s="66" t="n">
        <v>0</v>
      </c>
      <c r="Q31" s="66" t="n">
        <v>0</v>
      </c>
      <c r="R31" s="66" t="n">
        <v>0</v>
      </c>
      <c r="S31" s="66" t="n">
        <v>0</v>
      </c>
      <c r="T31" s="67" t="n">
        <f aca="false">+G31+K31+O31+S31</f>
        <v>714661.1</v>
      </c>
      <c r="U31" s="25"/>
      <c r="V31" s="68" t="n">
        <f aca="false">+G31</f>
        <v>290346.88</v>
      </c>
      <c r="W31" s="69" t="n">
        <f aca="false">+K31</f>
        <v>226629.22</v>
      </c>
      <c r="X31" s="69" t="n">
        <f aca="false">+O31</f>
        <v>197685</v>
      </c>
      <c r="Y31" s="69" t="n">
        <f aca="false">+S31</f>
        <v>0</v>
      </c>
      <c r="Z31" s="70" t="n">
        <f aca="false">+T31</f>
        <v>714661.1</v>
      </c>
    </row>
    <row r="32" customFormat="false" ht="12.75" hidden="true" customHeight="false" outlineLevel="0" collapsed="false">
      <c r="C32" s="65" t="s">
        <v>41</v>
      </c>
      <c r="D32" s="66" t="n">
        <v>22098.37</v>
      </c>
      <c r="E32" s="66" t="n">
        <v>11431.29</v>
      </c>
      <c r="F32" s="66" t="n">
        <v>181549.67</v>
      </c>
      <c r="G32" s="66" t="n">
        <v>215079.33</v>
      </c>
      <c r="H32" s="66" t="n">
        <v>7912.5</v>
      </c>
      <c r="I32" s="66" t="n">
        <v>3700.14</v>
      </c>
      <c r="J32" s="66" t="n">
        <v>41143</v>
      </c>
      <c r="K32" s="66" t="n">
        <f aca="false">+SUM(H32:J32)</f>
        <v>52755.64</v>
      </c>
      <c r="L32" s="66" t="n">
        <v>15037</v>
      </c>
      <c r="M32" s="66" t="n">
        <v>0</v>
      </c>
      <c r="N32" s="66" t="n">
        <v>0</v>
      </c>
      <c r="O32" s="66" t="n">
        <f aca="false">+SUM(L32:N32)</f>
        <v>15037</v>
      </c>
      <c r="P32" s="66" t="n">
        <v>0</v>
      </c>
      <c r="Q32" s="66" t="n">
        <v>0</v>
      </c>
      <c r="R32" s="66" t="n">
        <v>0</v>
      </c>
      <c r="S32" s="66" t="n">
        <v>0</v>
      </c>
      <c r="T32" s="67" t="n">
        <f aca="false">+G32+K32+O32+S32</f>
        <v>282871.97</v>
      </c>
      <c r="U32" s="25"/>
      <c r="V32" s="68" t="n">
        <f aca="false">+G32</f>
        <v>215079.33</v>
      </c>
      <c r="W32" s="69" t="n">
        <f aca="false">+K32</f>
        <v>52755.64</v>
      </c>
      <c r="X32" s="69" t="n">
        <f aca="false">+O32</f>
        <v>15037</v>
      </c>
      <c r="Y32" s="69" t="n">
        <f aca="false">+S32</f>
        <v>0</v>
      </c>
      <c r="Z32" s="70" t="n">
        <f aca="false">+T32</f>
        <v>282871.97</v>
      </c>
    </row>
    <row r="33" customFormat="false" ht="12.75" hidden="true" customHeight="false" outlineLevel="0" collapsed="false">
      <c r="C33" s="65" t="s">
        <v>42</v>
      </c>
      <c r="D33" s="66" t="n">
        <v>17385.79</v>
      </c>
      <c r="E33" s="66" t="n">
        <v>-20806.34</v>
      </c>
      <c r="F33" s="66" t="n">
        <v>28152.91</v>
      </c>
      <c r="G33" s="66" t="n">
        <v>24732.36</v>
      </c>
      <c r="H33" s="66" t="n">
        <v>23128.98</v>
      </c>
      <c r="I33" s="66" t="n">
        <v>11680.23</v>
      </c>
      <c r="J33" s="66" t="n">
        <v>27933</v>
      </c>
      <c r="K33" s="66" t="n">
        <f aca="false">+SUM(H33:J33)</f>
        <v>62742.21</v>
      </c>
      <c r="L33" s="66" t="n">
        <v>20941</v>
      </c>
      <c r="M33" s="66" t="n">
        <v>0</v>
      </c>
      <c r="N33" s="66" t="n">
        <v>0</v>
      </c>
      <c r="O33" s="66" t="n">
        <f aca="false">+SUM(L33:N33)</f>
        <v>20941</v>
      </c>
      <c r="P33" s="66" t="n">
        <v>0</v>
      </c>
      <c r="Q33" s="66" t="n">
        <v>0</v>
      </c>
      <c r="R33" s="66" t="n">
        <v>0</v>
      </c>
      <c r="S33" s="66" t="n">
        <v>0</v>
      </c>
      <c r="T33" s="67" t="n">
        <f aca="false">+G33+K33+O33+S33</f>
        <v>108415.57</v>
      </c>
      <c r="U33" s="25"/>
      <c r="V33" s="68" t="n">
        <f aca="false">+G33</f>
        <v>24732.36</v>
      </c>
      <c r="W33" s="69" t="n">
        <f aca="false">+K33</f>
        <v>62742.21</v>
      </c>
      <c r="X33" s="69" t="n">
        <f aca="false">+O33</f>
        <v>20941</v>
      </c>
      <c r="Y33" s="69" t="n">
        <f aca="false">+S33</f>
        <v>0</v>
      </c>
      <c r="Z33" s="70" t="n">
        <f aca="false">+T33</f>
        <v>108415.57</v>
      </c>
    </row>
    <row r="34" customFormat="false" ht="12.75" hidden="true" customHeight="false" outlineLevel="0" collapsed="false">
      <c r="C34" s="65" t="s">
        <v>43</v>
      </c>
      <c r="D34" s="66" t="n">
        <v>5361.69</v>
      </c>
      <c r="E34" s="66" t="n">
        <v>12875.81</v>
      </c>
      <c r="F34" s="66" t="n">
        <v>6736.32</v>
      </c>
      <c r="G34" s="66" t="n">
        <v>24973.82</v>
      </c>
      <c r="H34" s="66" t="n">
        <v>84356.66</v>
      </c>
      <c r="I34" s="66" t="n">
        <v>7075.33</v>
      </c>
      <c r="J34" s="66" t="n">
        <v>-1112</v>
      </c>
      <c r="K34" s="66" t="n">
        <f aca="false">+SUM(H34:J34)</f>
        <v>90319.99</v>
      </c>
      <c r="L34" s="66" t="n">
        <v>26177</v>
      </c>
      <c r="M34" s="66" t="n">
        <v>0</v>
      </c>
      <c r="N34" s="66" t="n">
        <v>0</v>
      </c>
      <c r="O34" s="66" t="n">
        <f aca="false">+SUM(L34:N34)</f>
        <v>26177</v>
      </c>
      <c r="P34" s="66" t="n">
        <v>0</v>
      </c>
      <c r="Q34" s="66" t="n">
        <v>0</v>
      </c>
      <c r="R34" s="66" t="n">
        <v>0</v>
      </c>
      <c r="S34" s="66" t="n">
        <v>0</v>
      </c>
      <c r="T34" s="67" t="n">
        <f aca="false">+G34+K34+O34+S34</f>
        <v>141470.81</v>
      </c>
      <c r="U34" s="25"/>
      <c r="V34" s="68" t="n">
        <f aca="false">+G34</f>
        <v>24973.82</v>
      </c>
      <c r="W34" s="69" t="n">
        <f aca="false">+K34</f>
        <v>90319.99</v>
      </c>
      <c r="X34" s="69" t="n">
        <f aca="false">+O34</f>
        <v>26177</v>
      </c>
      <c r="Y34" s="69" t="n">
        <f aca="false">+S34</f>
        <v>0</v>
      </c>
      <c r="Z34" s="70" t="n">
        <f aca="false">+T34</f>
        <v>141470.81</v>
      </c>
    </row>
    <row r="35" customFormat="false" ht="12.75" hidden="true" customHeight="false" outlineLevel="0" collapsed="false">
      <c r="C35" s="65" t="s">
        <v>44</v>
      </c>
      <c r="D35" s="66" t="n">
        <v>2649.07</v>
      </c>
      <c r="E35" s="66" t="n">
        <v>2145.18</v>
      </c>
      <c r="F35" s="66" t="n">
        <v>2792.03</v>
      </c>
      <c r="G35" s="66" t="n">
        <v>7586.28</v>
      </c>
      <c r="H35" s="66" t="n">
        <v>281.1</v>
      </c>
      <c r="I35" s="66" t="n">
        <v>5017.08</v>
      </c>
      <c r="J35" s="66" t="n">
        <v>2704</v>
      </c>
      <c r="K35" s="66" t="n">
        <f aca="false">+SUM(H35:J35)</f>
        <v>8002.18</v>
      </c>
      <c r="L35" s="66" t="n">
        <v>5398</v>
      </c>
      <c r="M35" s="66" t="n">
        <v>0</v>
      </c>
      <c r="N35" s="66" t="n">
        <v>0</v>
      </c>
      <c r="O35" s="66" t="n">
        <f aca="false">+SUM(L35:N35)</f>
        <v>5398</v>
      </c>
      <c r="P35" s="66" t="n">
        <v>0</v>
      </c>
      <c r="Q35" s="66" t="n">
        <v>0</v>
      </c>
      <c r="R35" s="66" t="n">
        <v>0</v>
      </c>
      <c r="S35" s="66" t="n">
        <v>0</v>
      </c>
      <c r="T35" s="67" t="n">
        <f aca="false">+G35+K35+O35+S35</f>
        <v>20986.46</v>
      </c>
      <c r="U35" s="25"/>
      <c r="V35" s="68" t="n">
        <f aca="false">+G35</f>
        <v>7586.28</v>
      </c>
      <c r="W35" s="69" t="n">
        <f aca="false">+K35</f>
        <v>8002.18</v>
      </c>
      <c r="X35" s="69" t="n">
        <f aca="false">+O35</f>
        <v>5398</v>
      </c>
      <c r="Y35" s="69" t="n">
        <f aca="false">+S35</f>
        <v>0</v>
      </c>
      <c r="Z35" s="70" t="n">
        <f aca="false">+T35</f>
        <v>20986.46</v>
      </c>
    </row>
    <row r="36" customFormat="false" ht="12.75" hidden="true" customHeight="false" outlineLevel="0" collapsed="false">
      <c r="C36" s="71" t="s">
        <v>45</v>
      </c>
      <c r="D36" s="72" t="n">
        <v>0</v>
      </c>
      <c r="E36" s="72" t="n">
        <v>0</v>
      </c>
      <c r="F36" s="72" t="n">
        <v>0</v>
      </c>
      <c r="G36" s="66" t="n">
        <v>0</v>
      </c>
      <c r="H36" s="72" t="n">
        <v>0</v>
      </c>
      <c r="I36" s="72" t="n">
        <v>0</v>
      </c>
      <c r="J36" s="72" t="n">
        <v>0</v>
      </c>
      <c r="K36" s="66" t="n">
        <f aca="false">+SUM(H36:J36)</f>
        <v>0</v>
      </c>
      <c r="L36" s="72" t="n">
        <v>0</v>
      </c>
      <c r="M36" s="72" t="n">
        <v>0</v>
      </c>
      <c r="N36" s="72" t="n">
        <v>0</v>
      </c>
      <c r="O36" s="66" t="n">
        <f aca="false">+SUM(L36:N36)</f>
        <v>0</v>
      </c>
      <c r="P36" s="72" t="n">
        <v>0</v>
      </c>
      <c r="Q36" s="72" t="n">
        <v>0</v>
      </c>
      <c r="R36" s="72" t="n">
        <v>0</v>
      </c>
      <c r="S36" s="66" t="n">
        <v>0</v>
      </c>
      <c r="T36" s="67" t="n">
        <v>0</v>
      </c>
      <c r="U36" s="25"/>
      <c r="V36" s="68" t="n">
        <f aca="false">+G36</f>
        <v>0</v>
      </c>
      <c r="W36" s="69" t="n">
        <f aca="false">+K36</f>
        <v>0</v>
      </c>
      <c r="X36" s="69" t="n">
        <f aca="false">+O36</f>
        <v>0</v>
      </c>
      <c r="Y36" s="69" t="n">
        <f aca="false">+S36</f>
        <v>0</v>
      </c>
      <c r="Z36" s="70" t="n">
        <f aca="false">+T36</f>
        <v>0</v>
      </c>
    </row>
    <row r="37" customFormat="false" ht="12.75" hidden="true" customHeight="false" outlineLevel="0" collapsed="false">
      <c r="C37" s="65" t="s">
        <v>46</v>
      </c>
      <c r="D37" s="73" t="n">
        <v>417462.79</v>
      </c>
      <c r="E37" s="73" t="n">
        <v>361332.36</v>
      </c>
      <c r="F37" s="73" t="n">
        <v>596570.26</v>
      </c>
      <c r="G37" s="73" t="n">
        <v>1375365.41</v>
      </c>
      <c r="H37" s="73" t="n">
        <v>706942.95</v>
      </c>
      <c r="I37" s="73" t="n">
        <v>289136.24</v>
      </c>
      <c r="J37" s="73" t="n">
        <f aca="false">+SUM(J28:J35)</f>
        <v>289775</v>
      </c>
      <c r="K37" s="73" t="n">
        <f aca="false">+SUM(H37:J37)</f>
        <v>1285854.19</v>
      </c>
      <c r="L37" s="73" t="n">
        <f aca="false">+SUM(L28:L35)</f>
        <v>507495</v>
      </c>
      <c r="M37" s="73" t="n">
        <v>0</v>
      </c>
      <c r="N37" s="73" t="n">
        <v>0</v>
      </c>
      <c r="O37" s="73" t="n">
        <f aca="false">+SUM(L37:N37)</f>
        <v>507495</v>
      </c>
      <c r="P37" s="73" t="n">
        <v>0</v>
      </c>
      <c r="Q37" s="73" t="n">
        <v>0</v>
      </c>
      <c r="R37" s="73" t="n">
        <v>0</v>
      </c>
      <c r="S37" s="73" t="n">
        <v>0</v>
      </c>
      <c r="T37" s="74" t="n">
        <f aca="false">+SUM(T28:T35)</f>
        <v>3168714.6</v>
      </c>
      <c r="U37" s="25"/>
      <c r="V37" s="75" t="n">
        <f aca="false">+G37</f>
        <v>1375365.41</v>
      </c>
      <c r="W37" s="76" t="n">
        <f aca="false">+K37</f>
        <v>1285854.19</v>
      </c>
      <c r="X37" s="76" t="n">
        <f aca="false">+O37</f>
        <v>507495</v>
      </c>
      <c r="Y37" s="76" t="n">
        <f aca="false">+S37</f>
        <v>0</v>
      </c>
      <c r="Z37" s="77" t="n">
        <f aca="false">+T37</f>
        <v>3168714.6</v>
      </c>
    </row>
    <row r="38" customFormat="false" ht="12.75" hidden="true" customHeight="false" outlineLevel="0" collapsed="false">
      <c r="C38" s="43"/>
      <c r="D38" s="44" t="s">
        <v>47</v>
      </c>
      <c r="E38" s="44" t="s">
        <v>47</v>
      </c>
      <c r="F38" s="44" t="s">
        <v>47</v>
      </c>
      <c r="G38" s="44" t="s">
        <v>47</v>
      </c>
      <c r="H38" s="44" t="s">
        <v>47</v>
      </c>
      <c r="I38" s="44" t="s">
        <v>47</v>
      </c>
      <c r="J38" s="44" t="s">
        <v>47</v>
      </c>
      <c r="K38" s="45"/>
      <c r="L38" s="44" t="s">
        <v>53</v>
      </c>
      <c r="M38" s="44" t="s">
        <v>53</v>
      </c>
      <c r="N38" s="44" t="s">
        <v>53</v>
      </c>
      <c r="O38" s="44" t="s">
        <v>53</v>
      </c>
      <c r="P38" s="44" t="s">
        <v>53</v>
      </c>
      <c r="Q38" s="44" t="s">
        <v>53</v>
      </c>
      <c r="R38" s="44" t="s">
        <v>53</v>
      </c>
      <c r="S38" s="45"/>
      <c r="T38" s="78" t="s">
        <v>35</v>
      </c>
      <c r="U38" s="25"/>
      <c r="V38" s="47"/>
      <c r="W38" s="48"/>
      <c r="X38" s="48"/>
      <c r="Y38" s="48"/>
      <c r="Z38" s="49"/>
    </row>
    <row r="39" customFormat="false" ht="12.75" hidden="true" customHeight="false" outlineLevel="0" collapsed="false">
      <c r="B39" s="29" t="s">
        <v>54</v>
      </c>
      <c r="C39" s="79" t="s">
        <v>37</v>
      </c>
      <c r="D39" s="66" t="n">
        <f aca="false">+D28</f>
        <v>273488.65</v>
      </c>
      <c r="E39" s="66" t="n">
        <f aca="false">+E28</f>
        <v>192916.37</v>
      </c>
      <c r="F39" s="66" t="n">
        <f aca="false">+F28</f>
        <v>245887.86</v>
      </c>
      <c r="G39" s="66" t="n">
        <f aca="false">+G28</f>
        <v>712292.88</v>
      </c>
      <c r="H39" s="66" t="n">
        <f aca="false">+H28</f>
        <v>393754.8</v>
      </c>
      <c r="I39" s="66" t="n">
        <f aca="false">+I28</f>
        <v>200296.5</v>
      </c>
      <c r="J39" s="66" t="n">
        <f aca="false">+J28</f>
        <v>141347</v>
      </c>
      <c r="K39" s="80" t="n">
        <v>887133.55</v>
      </c>
      <c r="L39" s="80" t="n">
        <f aca="false">+[1]CE2!K50</f>
        <v>296101.571462161</v>
      </c>
      <c r="M39" s="80" t="n">
        <f aca="false">+[1]CE2!L50</f>
        <v>296101.571462161</v>
      </c>
      <c r="N39" s="80" t="n">
        <f aca="false">+[1]CE2!M50</f>
        <v>296101.571462161</v>
      </c>
      <c r="O39" s="80" t="n">
        <v>888306.75</v>
      </c>
      <c r="P39" s="80" t="n">
        <f aca="false">+[1]CE2!N50</f>
        <v>315828.401731589</v>
      </c>
      <c r="Q39" s="80" t="n">
        <f aca="false">+[1]CE2!O50</f>
        <v>315828.401731589</v>
      </c>
      <c r="R39" s="80" t="n">
        <f aca="false">+[1]CE2!P50</f>
        <v>315828.401731589</v>
      </c>
      <c r="S39" s="80" t="n">
        <v>947484.75</v>
      </c>
      <c r="T39" s="81" t="n">
        <f aca="false">+D39+E39+F39+H39+I39+J39+L39+M39+N39+P39+Q39+R39</f>
        <v>3283481.09958125</v>
      </c>
      <c r="U39" s="25"/>
      <c r="V39" s="82" t="n">
        <f aca="false">+SUM(D39:F39)</f>
        <v>712292.88</v>
      </c>
      <c r="W39" s="83" t="n">
        <f aca="false">+SUM(H39:J39)</f>
        <v>735398.3</v>
      </c>
      <c r="X39" s="83" t="n">
        <f aca="false">+SUM(L39:N39)</f>
        <v>888304.714386484</v>
      </c>
      <c r="Y39" s="83" t="n">
        <f aca="false">+SUM(P39:R39)</f>
        <v>947485.205194768</v>
      </c>
      <c r="Z39" s="84" t="n">
        <f aca="false">+SUM(V39:Y39)</f>
        <v>3283481.09958125</v>
      </c>
    </row>
    <row r="40" customFormat="false" ht="12.75" hidden="true" customHeight="false" outlineLevel="0" collapsed="false">
      <c r="C40" s="79" t="s">
        <v>38</v>
      </c>
      <c r="D40" s="66" t="n">
        <f aca="false">+D29</f>
        <v>9454.2</v>
      </c>
      <c r="E40" s="66" t="n">
        <f aca="false">+E29</f>
        <v>27605.9</v>
      </c>
      <c r="F40" s="66" t="n">
        <f aca="false">+F29</f>
        <v>45642.43</v>
      </c>
      <c r="G40" s="66" t="n">
        <f aca="false">+G29</f>
        <v>82702.53</v>
      </c>
      <c r="H40" s="66" t="n">
        <f aca="false">+H29</f>
        <v>43687.84</v>
      </c>
      <c r="I40" s="66" t="n">
        <f aca="false">+I29</f>
        <v>26480.92</v>
      </c>
      <c r="J40" s="66" t="n">
        <f aca="false">+J29</f>
        <v>36772</v>
      </c>
      <c r="K40" s="80" t="n">
        <v>282538.76</v>
      </c>
      <c r="L40" s="80" t="n">
        <f aca="false">+[1]CE2!K55</f>
        <v>198765.591111111</v>
      </c>
      <c r="M40" s="80" t="n">
        <f aca="false">+[1]CE2!L55</f>
        <v>198765.591111111</v>
      </c>
      <c r="N40" s="80" t="n">
        <f aca="false">+[1]CE2!M55</f>
        <v>198765.591111111</v>
      </c>
      <c r="O40" s="80" t="n">
        <f aca="false">+[1]CE2!N55</f>
        <v>198765.591111111</v>
      </c>
      <c r="P40" s="80" t="n">
        <f aca="false">+[1]CE2!N55</f>
        <v>198765.591111111</v>
      </c>
      <c r="Q40" s="80" t="n">
        <f aca="false">+[1]CE2!O55</f>
        <v>198765.591111111</v>
      </c>
      <c r="R40" s="80" t="n">
        <f aca="false">+[1]CE2!P55</f>
        <v>198765.591111111</v>
      </c>
      <c r="S40" s="80" t="n">
        <v>637110</v>
      </c>
      <c r="T40" s="81" t="n">
        <f aca="false">+D40+E40+F40+H40+I40+J40+L40+M40+N40+P40+Q40+R40</f>
        <v>1382236.83666667</v>
      </c>
      <c r="U40" s="25"/>
      <c r="V40" s="82" t="n">
        <f aca="false">+SUM(D40:F40)</f>
        <v>82702.53</v>
      </c>
      <c r="W40" s="83" t="n">
        <f aca="false">+SUM(H40:J40)</f>
        <v>106940.76</v>
      </c>
      <c r="X40" s="83" t="n">
        <f aca="false">+SUM(L40:N40)</f>
        <v>596296.773333333</v>
      </c>
      <c r="Y40" s="83" t="n">
        <f aca="false">+SUM(P40:R40)</f>
        <v>596296.773333333</v>
      </c>
      <c r="Z40" s="84" t="n">
        <f aca="false">+SUM(V40:Y40)</f>
        <v>1382236.83666667</v>
      </c>
    </row>
    <row r="41" customFormat="false" ht="12.75" hidden="true" customHeight="false" outlineLevel="0" collapsed="false">
      <c r="C41" s="79" t="s">
        <v>39</v>
      </c>
      <c r="D41" s="66" t="n">
        <f aca="false">+D30</f>
        <v>8038.87</v>
      </c>
      <c r="E41" s="66" t="n">
        <f aca="false">+E30</f>
        <v>1827.13</v>
      </c>
      <c r="F41" s="66" t="n">
        <f aca="false">+F30</f>
        <v>7785.33</v>
      </c>
      <c r="G41" s="66" t="n">
        <f aca="false">+G30</f>
        <v>17651.33</v>
      </c>
      <c r="H41" s="66" t="n">
        <f aca="false">+H30</f>
        <v>1301.98</v>
      </c>
      <c r="I41" s="66" t="n">
        <f aca="false">+I30</f>
        <v>832.91</v>
      </c>
      <c r="J41" s="66" t="n">
        <f aca="false">+J30</f>
        <v>931</v>
      </c>
      <c r="K41" s="80" t="n">
        <v>6148.89</v>
      </c>
      <c r="L41" s="80" t="n">
        <f aca="false">+[1]CE2!K67</f>
        <v>4996</v>
      </c>
      <c r="M41" s="80" t="n">
        <f aca="false">+[1]CE2!L67</f>
        <v>4996</v>
      </c>
      <c r="N41" s="80" t="n">
        <f aca="false">+[1]CE2!M67</f>
        <v>4996</v>
      </c>
      <c r="O41" s="80" t="n">
        <v>12042</v>
      </c>
      <c r="P41" s="80" t="n">
        <f aca="false">+[1]CE2!N67</f>
        <v>4996</v>
      </c>
      <c r="Q41" s="80" t="n">
        <f aca="false">+[1]CE2!O67</f>
        <v>4996</v>
      </c>
      <c r="R41" s="80" t="n">
        <f aca="false">+[1]CE2!P67</f>
        <v>4996</v>
      </c>
      <c r="S41" s="80" t="n">
        <v>12042</v>
      </c>
      <c r="T41" s="81" t="n">
        <f aca="false">+D41+E41+F41+H41+I41+J41+L41+M41+N41+P41+Q41+R41</f>
        <v>50693.22</v>
      </c>
      <c r="U41" s="25"/>
      <c r="V41" s="82" t="n">
        <f aca="false">+SUM(D41:F41)</f>
        <v>17651.33</v>
      </c>
      <c r="W41" s="83" t="n">
        <f aca="false">+SUM(H41:J41)</f>
        <v>3065.89</v>
      </c>
      <c r="X41" s="83" t="n">
        <f aca="false">+SUM(L41:N41)</f>
        <v>14988</v>
      </c>
      <c r="Y41" s="83" t="n">
        <f aca="false">+SUM(P41:R41)</f>
        <v>14988</v>
      </c>
      <c r="Z41" s="84" t="n">
        <f aca="false">+SUM(V41:Y41)</f>
        <v>50693.22</v>
      </c>
    </row>
    <row r="42" customFormat="false" ht="12.75" hidden="true" customHeight="false" outlineLevel="0" collapsed="false">
      <c r="C42" s="79" t="s">
        <v>40</v>
      </c>
      <c r="D42" s="66" t="n">
        <f aca="false">+D31</f>
        <v>78986.15</v>
      </c>
      <c r="E42" s="66" t="n">
        <f aca="false">+E31</f>
        <v>133337.02</v>
      </c>
      <c r="F42" s="66" t="n">
        <f aca="false">+F31</f>
        <v>78023.71</v>
      </c>
      <c r="G42" s="66" t="n">
        <f aca="false">+G31</f>
        <v>290346.88</v>
      </c>
      <c r="H42" s="66" t="n">
        <f aca="false">+H31</f>
        <v>152519.09</v>
      </c>
      <c r="I42" s="66" t="n">
        <f aca="false">+I31</f>
        <v>34053.13</v>
      </c>
      <c r="J42" s="66" t="n">
        <f aca="false">+J31</f>
        <v>40057</v>
      </c>
      <c r="K42" s="80" t="n">
        <v>304080.22</v>
      </c>
      <c r="L42" s="80" t="n">
        <f aca="false">+[1]CE2!K75</f>
        <v>125582.222222222</v>
      </c>
      <c r="M42" s="80" t="n">
        <f aca="false">+[1]CE2!L75</f>
        <v>125582.222222222</v>
      </c>
      <c r="N42" s="80" t="n">
        <f aca="false">+[1]CE2!M75</f>
        <v>125582.222222222</v>
      </c>
      <c r="O42" s="80" t="n">
        <v>352524</v>
      </c>
      <c r="P42" s="80" t="n">
        <f aca="false">+[1]CE2!N75</f>
        <v>125582.222222222</v>
      </c>
      <c r="Q42" s="80" t="n">
        <f aca="false">+[1]CE2!O75</f>
        <v>125582.222222222</v>
      </c>
      <c r="R42" s="80" t="n">
        <f aca="false">+[1]CE2!P75</f>
        <v>125582.222222222</v>
      </c>
      <c r="S42" s="80" t="n">
        <v>352524</v>
      </c>
      <c r="T42" s="81" t="n">
        <f aca="false">+D42+E42+F42+H42+I42+J42+L42+M42+N42+P42+Q42+R42</f>
        <v>1270469.43333333</v>
      </c>
      <c r="U42" s="25"/>
      <c r="V42" s="82" t="n">
        <f aca="false">+SUM(D42:F42)</f>
        <v>290346.88</v>
      </c>
      <c r="W42" s="83" t="n">
        <f aca="false">+SUM(H42:J42)</f>
        <v>226629.22</v>
      </c>
      <c r="X42" s="83" t="n">
        <f aca="false">+SUM(L42:N42)</f>
        <v>376746.666666667</v>
      </c>
      <c r="Y42" s="83" t="n">
        <f aca="false">+SUM(P42:R42)</f>
        <v>376746.666666667</v>
      </c>
      <c r="Z42" s="84" t="n">
        <f aca="false">+SUM(V42:Y42)</f>
        <v>1270469.43333333</v>
      </c>
    </row>
    <row r="43" customFormat="false" ht="12.75" hidden="true" customHeight="false" outlineLevel="0" collapsed="false">
      <c r="C43" s="79" t="s">
        <v>41</v>
      </c>
      <c r="D43" s="66" t="n">
        <f aca="false">+D32</f>
        <v>22098.37</v>
      </c>
      <c r="E43" s="66" t="n">
        <f aca="false">+E32</f>
        <v>11431.29</v>
      </c>
      <c r="F43" s="66" t="n">
        <f aca="false">+F32</f>
        <v>181549.67</v>
      </c>
      <c r="G43" s="66" t="n">
        <f aca="false">+G32</f>
        <v>215079.33</v>
      </c>
      <c r="H43" s="66" t="n">
        <f aca="false">+H32</f>
        <v>7912.5</v>
      </c>
      <c r="I43" s="66" t="n">
        <f aca="false">+I32</f>
        <v>3700.14</v>
      </c>
      <c r="J43" s="66" t="n">
        <f aca="false">+J32</f>
        <v>41143</v>
      </c>
      <c r="K43" s="80" t="n">
        <v>474751.64</v>
      </c>
      <c r="L43" s="80" t="n">
        <f aca="false">+[1]CE2!K80</f>
        <v>615583.16</v>
      </c>
      <c r="M43" s="80" t="n">
        <f aca="false">+[1]CE2!L80</f>
        <v>615583.16</v>
      </c>
      <c r="N43" s="80" t="n">
        <f aca="false">+[1]CE2!M80</f>
        <v>615583.16</v>
      </c>
      <c r="O43" s="80" t="n">
        <v>1389417</v>
      </c>
      <c r="P43" s="80" t="n">
        <f aca="false">+[1]CE2!N80</f>
        <v>615583.16</v>
      </c>
      <c r="Q43" s="80" t="n">
        <f aca="false">+[1]CE2!O80</f>
        <v>615583.16</v>
      </c>
      <c r="R43" s="80" t="n">
        <f aca="false">+[1]CE2!P80</f>
        <v>615583.16</v>
      </c>
      <c r="S43" s="80" t="n">
        <v>1389417</v>
      </c>
      <c r="T43" s="81" t="n">
        <f aca="false">+D43+E43+F43+H43+I43+J43+L43+M43+N43+P43+Q43+R43</f>
        <v>3961333.93</v>
      </c>
      <c r="U43" s="25"/>
      <c r="V43" s="82" t="n">
        <f aca="false">+SUM(D43:F43)</f>
        <v>215079.33</v>
      </c>
      <c r="W43" s="83" t="n">
        <f aca="false">+SUM(H43:J43)</f>
        <v>52755.64</v>
      </c>
      <c r="X43" s="83" t="n">
        <f aca="false">+SUM(L43:N43)</f>
        <v>1846749.48</v>
      </c>
      <c r="Y43" s="83" t="n">
        <f aca="false">+SUM(P43:R43)</f>
        <v>1846749.48</v>
      </c>
      <c r="Z43" s="84" t="n">
        <f aca="false">+SUM(V43:Y43)</f>
        <v>3961333.93</v>
      </c>
    </row>
    <row r="44" customFormat="false" ht="12.75" hidden="true" customHeight="false" outlineLevel="0" collapsed="false">
      <c r="C44" s="79" t="s">
        <v>42</v>
      </c>
      <c r="D44" s="66" t="n">
        <f aca="false">+D33</f>
        <v>17385.79</v>
      </c>
      <c r="E44" s="66" t="n">
        <f aca="false">+E33</f>
        <v>-20806.34</v>
      </c>
      <c r="F44" s="66" t="n">
        <f aca="false">+F33</f>
        <v>28152.91</v>
      </c>
      <c r="G44" s="66" t="n">
        <f aca="false">+G33</f>
        <v>24732.36</v>
      </c>
      <c r="H44" s="66" t="n">
        <f aca="false">+H33</f>
        <v>23128.98</v>
      </c>
      <c r="I44" s="66" t="n">
        <f aca="false">+I33</f>
        <v>11680.23</v>
      </c>
      <c r="J44" s="66" t="n">
        <f aca="false">+J33</f>
        <v>27933</v>
      </c>
      <c r="K44" s="80" t="n">
        <v>39809.21</v>
      </c>
      <c r="L44" s="80" t="n">
        <f aca="false">+[1]CE2!K84</f>
        <v>5000</v>
      </c>
      <c r="M44" s="80" t="n">
        <f aca="false">+[1]CE2!L84</f>
        <v>5000</v>
      </c>
      <c r="N44" s="80" t="n">
        <f aca="false">+[1]CE2!M84</f>
        <v>5000</v>
      </c>
      <c r="O44" s="80" t="n">
        <v>15000</v>
      </c>
      <c r="P44" s="80" t="n">
        <f aca="false">+[1]CE2!N84</f>
        <v>5000</v>
      </c>
      <c r="Q44" s="80" t="n">
        <f aca="false">+[1]CE2!O84</f>
        <v>5000</v>
      </c>
      <c r="R44" s="80" t="n">
        <f aca="false">+[1]CE2!P84</f>
        <v>5000</v>
      </c>
      <c r="S44" s="80" t="n">
        <v>15000</v>
      </c>
      <c r="T44" s="81" t="n">
        <f aca="false">+D44+E44+F44+H44+I44+J44+L44+M44+N44+P44+Q44+R44</f>
        <v>117474.57</v>
      </c>
      <c r="U44" s="25"/>
      <c r="V44" s="82" t="n">
        <f aca="false">+SUM(D44:F44)</f>
        <v>24732.36</v>
      </c>
      <c r="W44" s="83" t="n">
        <f aca="false">+SUM(H44:J44)</f>
        <v>62742.21</v>
      </c>
      <c r="X44" s="83" t="n">
        <f aca="false">+SUM(L44:N44)</f>
        <v>15000</v>
      </c>
      <c r="Y44" s="83" t="n">
        <f aca="false">+SUM(P44:R44)</f>
        <v>15000</v>
      </c>
      <c r="Z44" s="84" t="n">
        <f aca="false">+SUM(V44:Y44)</f>
        <v>117474.57</v>
      </c>
    </row>
    <row r="45" customFormat="false" ht="12.75" hidden="true" customHeight="false" outlineLevel="0" collapsed="false">
      <c r="C45" s="79" t="s">
        <v>43</v>
      </c>
      <c r="D45" s="66" t="n">
        <f aca="false">+D34</f>
        <v>5361.69</v>
      </c>
      <c r="E45" s="66" t="n">
        <f aca="false">+E34</f>
        <v>12875.81</v>
      </c>
      <c r="F45" s="66" t="n">
        <f aca="false">+F34</f>
        <v>6736.32</v>
      </c>
      <c r="G45" s="66" t="n">
        <f aca="false">+G34</f>
        <v>24973.82</v>
      </c>
      <c r="H45" s="66" t="n">
        <f aca="false">+H34</f>
        <v>84356.66</v>
      </c>
      <c r="I45" s="66" t="n">
        <f aca="false">+I34</f>
        <v>7075.33</v>
      </c>
      <c r="J45" s="66" t="n">
        <f aca="false">+J34</f>
        <v>-1112</v>
      </c>
      <c r="K45" s="80" t="n">
        <v>114907.99</v>
      </c>
      <c r="L45" s="80" t="n">
        <f aca="false">+[1]CE2!K94</f>
        <v>16059.7777777778</v>
      </c>
      <c r="M45" s="80" t="n">
        <f aca="false">+[1]CE2!L94</f>
        <v>16059.7777777778</v>
      </c>
      <c r="N45" s="80" t="n">
        <f aca="false">+[1]CE2!M94</f>
        <v>16059.7777777778</v>
      </c>
      <c r="O45" s="80" t="n">
        <v>70428</v>
      </c>
      <c r="P45" s="80" t="n">
        <f aca="false">+[1]CE2!N94</f>
        <v>16059.7777777778</v>
      </c>
      <c r="Q45" s="80" t="n">
        <f aca="false">+[1]CE2!O94</f>
        <v>16059.7777777778</v>
      </c>
      <c r="R45" s="80" t="n">
        <f aca="false">+[1]CE2!P94</f>
        <v>16059.7777777778</v>
      </c>
      <c r="S45" s="80" t="n">
        <v>70428</v>
      </c>
      <c r="T45" s="81" t="n">
        <f aca="false">+D45+E45+F45+H45+I45+J45+L45+M45+N45+P45+Q45+R45</f>
        <v>211652.476666667</v>
      </c>
      <c r="U45" s="25"/>
      <c r="V45" s="82" t="n">
        <f aca="false">+SUM(D45:F45)</f>
        <v>24973.82</v>
      </c>
      <c r="W45" s="83" t="n">
        <f aca="false">+SUM(H45:J45)</f>
        <v>90319.99</v>
      </c>
      <c r="X45" s="83" t="n">
        <f aca="false">+SUM(L45:N45)</f>
        <v>48179.3333333333</v>
      </c>
      <c r="Y45" s="83" t="n">
        <f aca="false">+SUM(P45:R45)</f>
        <v>48179.3333333333</v>
      </c>
      <c r="Z45" s="84" t="n">
        <f aca="false">+SUM(V45:Y45)</f>
        <v>211652.476666667</v>
      </c>
    </row>
    <row r="46" customFormat="false" ht="12.75" hidden="true" customHeight="false" outlineLevel="0" collapsed="false">
      <c r="C46" s="79" t="s">
        <v>44</v>
      </c>
      <c r="D46" s="66" t="n">
        <f aca="false">+D35</f>
        <v>2649.07</v>
      </c>
      <c r="E46" s="66" t="n">
        <f aca="false">+E35</f>
        <v>2145.18</v>
      </c>
      <c r="F46" s="66" t="n">
        <f aca="false">+F35</f>
        <v>2792.03</v>
      </c>
      <c r="G46" s="66" t="n">
        <f aca="false">+G35</f>
        <v>7586.28</v>
      </c>
      <c r="H46" s="66" t="n">
        <f aca="false">+H35</f>
        <v>281.1</v>
      </c>
      <c r="I46" s="66" t="n">
        <f aca="false">+I35</f>
        <v>5017.08</v>
      </c>
      <c r="J46" s="66" t="n">
        <f aca="false">+J35</f>
        <v>2704</v>
      </c>
      <c r="K46" s="80" t="n">
        <v>16492.18</v>
      </c>
      <c r="L46" s="80" t="n">
        <f aca="false">+[1]CE2!K98</f>
        <v>10093</v>
      </c>
      <c r="M46" s="80" t="n">
        <f aca="false">+[1]CE2!L98</f>
        <v>10093</v>
      </c>
      <c r="N46" s="80" t="n">
        <f aca="false">+[1]CE2!M98</f>
        <v>10093</v>
      </c>
      <c r="O46" s="80" t="n">
        <v>33582</v>
      </c>
      <c r="P46" s="80" t="n">
        <f aca="false">+[1]CE2!N98</f>
        <v>10093</v>
      </c>
      <c r="Q46" s="80" t="n">
        <f aca="false">+[1]CE2!O98</f>
        <v>10093</v>
      </c>
      <c r="R46" s="80" t="n">
        <f aca="false">+[1]CE2!P98</f>
        <v>10093</v>
      </c>
      <c r="S46" s="80" t="n">
        <v>33582</v>
      </c>
      <c r="T46" s="81" t="n">
        <f aca="false">+D46+E46+F46+H46+I46+J46+L46+M46+N46+P46+Q46+R46</f>
        <v>76146.46</v>
      </c>
      <c r="U46" s="25"/>
      <c r="V46" s="82" t="n">
        <f aca="false">+SUM(D46:F46)</f>
        <v>7586.28</v>
      </c>
      <c r="W46" s="83" t="n">
        <f aca="false">+SUM(H46:J46)</f>
        <v>8002.18</v>
      </c>
      <c r="X46" s="83" t="n">
        <f aca="false">+SUM(L46:N46)</f>
        <v>30279</v>
      </c>
      <c r="Y46" s="83" t="n">
        <f aca="false">+SUM(P46:R46)</f>
        <v>30279</v>
      </c>
      <c r="Z46" s="84" t="n">
        <f aca="false">+SUM(V46:Y46)</f>
        <v>76146.46</v>
      </c>
    </row>
    <row r="47" customFormat="false" ht="12.75" hidden="true" customHeight="false" outlineLevel="0" collapsed="false">
      <c r="C47" s="85" t="s">
        <v>45</v>
      </c>
      <c r="D47" s="66" t="n">
        <v>0</v>
      </c>
      <c r="E47" s="66" t="n">
        <v>0</v>
      </c>
      <c r="F47" s="66" t="n">
        <v>0</v>
      </c>
      <c r="G47" s="66" t="n">
        <v>0</v>
      </c>
      <c r="H47" s="66" t="n">
        <v>0</v>
      </c>
      <c r="I47" s="66" t="n">
        <v>0</v>
      </c>
      <c r="J47" s="66" t="n">
        <f aca="false">+J36</f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1" t="n">
        <f aca="false">+D47+E47+F47+H47+I47+J47+L47+M47+N47+P47+Q47+R47</f>
        <v>0</v>
      </c>
      <c r="U47" s="25"/>
      <c r="V47" s="82" t="n">
        <f aca="false">+G47</f>
        <v>0</v>
      </c>
      <c r="W47" s="83" t="n">
        <f aca="false">+K47</f>
        <v>0</v>
      </c>
      <c r="X47" s="83" t="n">
        <f aca="false">+O47</f>
        <v>0</v>
      </c>
      <c r="Y47" s="83" t="n">
        <f aca="false">+S47</f>
        <v>0</v>
      </c>
      <c r="Z47" s="84" t="n">
        <f aca="false">+T47</f>
        <v>0</v>
      </c>
    </row>
    <row r="48" customFormat="false" ht="12.75" hidden="true" customHeight="false" outlineLevel="0" collapsed="false">
      <c r="C48" s="79" t="s">
        <v>46</v>
      </c>
      <c r="D48" s="73" t="n">
        <f aca="false">+SUM(D39:D46)</f>
        <v>417462.79</v>
      </c>
      <c r="E48" s="73" t="n">
        <f aca="false">+SUM(E39:E46)</f>
        <v>361332.36</v>
      </c>
      <c r="F48" s="73" t="n">
        <f aca="false">+SUM(F39:F46)</f>
        <v>596570.26</v>
      </c>
      <c r="G48" s="73" t="n">
        <f aca="false">+SUM(G39:G46)</f>
        <v>1375365.41</v>
      </c>
      <c r="H48" s="73" t="n">
        <f aca="false">+SUM(H39:H46)</f>
        <v>706942.95</v>
      </c>
      <c r="I48" s="73" t="n">
        <f aca="false">+SUM(I39:I46)</f>
        <v>289136.24</v>
      </c>
      <c r="J48" s="73" t="n">
        <f aca="false">+SUM(J39:J46)</f>
        <v>289775</v>
      </c>
      <c r="K48" s="73" t="n">
        <f aca="false">+SUM(K39:K46)</f>
        <v>2125862.44</v>
      </c>
      <c r="L48" s="86" t="n">
        <f aca="false">+SUM(L39:L46)</f>
        <v>1272181.32257327</v>
      </c>
      <c r="M48" s="86" t="n">
        <f aca="false">+SUM(M39:M46)</f>
        <v>1272181.32257327</v>
      </c>
      <c r="N48" s="86" t="n">
        <f aca="false">+SUM(N39:N46)</f>
        <v>1272181.32257327</v>
      </c>
      <c r="O48" s="86" t="n">
        <f aca="false">+SUM(O39:O46)</f>
        <v>2960065.34111111</v>
      </c>
      <c r="P48" s="86" t="n">
        <f aca="false">+SUM(P39:P46)</f>
        <v>1291908.1528427</v>
      </c>
      <c r="Q48" s="86" t="n">
        <f aca="false">+SUM(Q39:Q46)</f>
        <v>1291908.1528427</v>
      </c>
      <c r="R48" s="86" t="n">
        <f aca="false">+SUM(R39:R46)</f>
        <v>1291908.1528427</v>
      </c>
      <c r="S48" s="86" t="n">
        <f aca="false">+SUM(S39:S46)</f>
        <v>3457587.75</v>
      </c>
      <c r="T48" s="87" t="n">
        <f aca="false">+D48+E48+F48+H48+I48+J48+L48+M48+N48+P48+Q48+R48</f>
        <v>10353488.0262479</v>
      </c>
      <c r="U48" s="25"/>
      <c r="V48" s="88" t="n">
        <f aca="false">+SUM(V39:V46)</f>
        <v>1375365.41</v>
      </c>
      <c r="W48" s="89" t="n">
        <f aca="false">+SUM(W39:W46)</f>
        <v>1285854.19</v>
      </c>
      <c r="X48" s="89" t="n">
        <f aca="false">+SUM(X39:X46)</f>
        <v>3816543.96771982</v>
      </c>
      <c r="Y48" s="89" t="n">
        <f aca="false">+SUM(Y39:Y46)</f>
        <v>3875724.4585281</v>
      </c>
      <c r="Z48" s="90" t="n">
        <f aca="false">+SUM(Z39:Z46)</f>
        <v>10353488.0262479</v>
      </c>
    </row>
    <row r="49" customFormat="false" ht="12.75" hidden="true" customHeight="false" outlineLevel="0" collapsed="false">
      <c r="C49" s="43"/>
      <c r="D49" s="44" t="s">
        <v>47</v>
      </c>
      <c r="E49" s="44" t="s">
        <v>47</v>
      </c>
      <c r="F49" s="44" t="s">
        <v>47</v>
      </c>
      <c r="G49" s="44" t="s">
        <v>47</v>
      </c>
      <c r="H49" s="44" t="s">
        <v>47</v>
      </c>
      <c r="I49" s="44" t="s">
        <v>47</v>
      </c>
      <c r="J49" s="44" t="s">
        <v>47</v>
      </c>
      <c r="K49" s="45"/>
      <c r="L49" s="44" t="s">
        <v>47</v>
      </c>
      <c r="M49" s="44" t="s">
        <v>55</v>
      </c>
      <c r="N49" s="44" t="s">
        <v>55</v>
      </c>
      <c r="O49" s="44" t="s">
        <v>53</v>
      </c>
      <c r="P49" s="44" t="s">
        <v>55</v>
      </c>
      <c r="Q49" s="44" t="s">
        <v>55</v>
      </c>
      <c r="R49" s="44" t="s">
        <v>55</v>
      </c>
      <c r="S49" s="45"/>
      <c r="T49" s="78" t="s">
        <v>35</v>
      </c>
      <c r="U49" s="25"/>
      <c r="V49" s="82"/>
      <c r="W49" s="83"/>
      <c r="X49" s="83"/>
      <c r="Y49" s="83"/>
      <c r="Z49" s="84"/>
    </row>
    <row r="50" customFormat="false" ht="12.75" hidden="false" customHeight="false" outlineLevel="0" collapsed="false">
      <c r="B50" s="29" t="s">
        <v>56</v>
      </c>
      <c r="C50" s="91" t="s">
        <v>37</v>
      </c>
      <c r="D50" s="45" t="n">
        <f aca="false">+D28</f>
        <v>273488.65</v>
      </c>
      <c r="E50" s="45" t="n">
        <f aca="false">+E28</f>
        <v>192916.37</v>
      </c>
      <c r="F50" s="45" t="n">
        <f aca="false">+F28</f>
        <v>245887.86</v>
      </c>
      <c r="G50" s="45" t="n">
        <f aca="false">+G28</f>
        <v>712292.88</v>
      </c>
      <c r="H50" s="45" t="n">
        <f aca="false">+H28</f>
        <v>393754.8</v>
      </c>
      <c r="I50" s="45" t="n">
        <f aca="false">+I28</f>
        <v>200296.5</v>
      </c>
      <c r="J50" s="45" t="n">
        <f aca="false">+J28</f>
        <v>141347</v>
      </c>
      <c r="K50" s="45" t="n">
        <f aca="false">+K28</f>
        <v>735398.3</v>
      </c>
      <c r="L50" s="45" t="n">
        <f aca="false">+L28</f>
        <v>186815</v>
      </c>
      <c r="M50" s="45" t="n">
        <f aca="false">(+$D50+$E50+$F50+$H50+$I50+$J50+$L50)/7</f>
        <v>233500.882857143</v>
      </c>
      <c r="N50" s="45" t="n">
        <f aca="false">(+$D50+$E50+$F50+$H50+$I50+$J50+$L50)/7</f>
        <v>233500.882857143</v>
      </c>
      <c r="O50" s="45"/>
      <c r="P50" s="45" t="n">
        <f aca="false">(+$D50+$E50+$F50+$H50+$I50+$J50+$L50)/7</f>
        <v>233500.882857143</v>
      </c>
      <c r="Q50" s="45" t="n">
        <f aca="false">(+$D50+$E50+$F50+$H50+$I50+$J50+$L50)/7</f>
        <v>233500.882857143</v>
      </c>
      <c r="R50" s="45" t="n">
        <f aca="false">(+$D50+$E50+$F50+$H50+$I50+$J50+$L50)/7</f>
        <v>233500.882857143</v>
      </c>
      <c r="S50" s="45"/>
      <c r="T50" s="46" t="n">
        <f aca="false">+D50+E50+F50+H50+I50+J50+L50+M50+N50+P50+Q50+R50</f>
        <v>2802010.59428571</v>
      </c>
      <c r="U50" s="25"/>
      <c r="V50" s="82" t="n">
        <f aca="false">+SUM(D50:F50)</f>
        <v>712292.88</v>
      </c>
      <c r="W50" s="83" t="n">
        <f aca="false">+SUM(H50:J50)</f>
        <v>735398.3</v>
      </c>
      <c r="X50" s="83" t="n">
        <f aca="false">+SUM(L50:N50)</f>
        <v>653816.765714286</v>
      </c>
      <c r="Y50" s="83" t="n">
        <f aca="false">+SUM(P50:R50)</f>
        <v>700502.648571429</v>
      </c>
      <c r="Z50" s="84" t="n">
        <f aca="false">+SUM(V50:Y50)</f>
        <v>2802010.59428571</v>
      </c>
    </row>
    <row r="51" customFormat="false" ht="12.75" hidden="false" customHeight="false" outlineLevel="0" collapsed="false">
      <c r="C51" s="91" t="s">
        <v>38</v>
      </c>
      <c r="D51" s="45" t="n">
        <f aca="false">+D29</f>
        <v>9454.2</v>
      </c>
      <c r="E51" s="45" t="n">
        <f aca="false">+E29</f>
        <v>27605.9</v>
      </c>
      <c r="F51" s="45" t="n">
        <f aca="false">+F29</f>
        <v>45642.43</v>
      </c>
      <c r="G51" s="45" t="n">
        <f aca="false">+G29</f>
        <v>82702.53</v>
      </c>
      <c r="H51" s="45" t="n">
        <f aca="false">+H29</f>
        <v>43687.84</v>
      </c>
      <c r="I51" s="45" t="n">
        <f aca="false">+I29</f>
        <v>26480.92</v>
      </c>
      <c r="J51" s="45" t="n">
        <f aca="false">+J29</f>
        <v>36772</v>
      </c>
      <c r="K51" s="45" t="n">
        <f aca="false">+K29</f>
        <v>106940.76</v>
      </c>
      <c r="L51" s="45" t="n">
        <f aca="false">+L29</f>
        <v>50548</v>
      </c>
      <c r="M51" s="45" t="n">
        <f aca="false">(+$D51+$E51+$F51+$H51+$I51+$J51+$L51)/7</f>
        <v>34313.0414285714</v>
      </c>
      <c r="N51" s="45" t="n">
        <f aca="false">(+$D51+$E51+$F51+$H51+$I51+$J51+$L51)/7</f>
        <v>34313.0414285714</v>
      </c>
      <c r="O51" s="45"/>
      <c r="P51" s="45" t="n">
        <f aca="false">(+$D51+$E51+$F51+$H51+$I51+$J51+$L51)/7</f>
        <v>34313.0414285714</v>
      </c>
      <c r="Q51" s="45" t="n">
        <f aca="false">(+$D51+$E51+$F51+$H51+$I51+$J51+$L51)/7</f>
        <v>34313.0414285714</v>
      </c>
      <c r="R51" s="45" t="n">
        <f aca="false">(+$D51+$E51+$F51+$H51+$I51+$J51+$L51)/7</f>
        <v>34313.0414285714</v>
      </c>
      <c r="S51" s="45"/>
      <c r="T51" s="46" t="n">
        <f aca="false">+D51+E51+F51+H51+I51+J51+L51+M51+N51+P51+Q51+R51</f>
        <v>411756.497142857</v>
      </c>
      <c r="U51" s="25"/>
      <c r="V51" s="82" t="n">
        <f aca="false">+SUM(D51:F51)</f>
        <v>82702.53</v>
      </c>
      <c r="W51" s="83" t="n">
        <f aca="false">+SUM(H51:J51)</f>
        <v>106940.76</v>
      </c>
      <c r="X51" s="83" t="n">
        <f aca="false">+SUM(L51:N51)</f>
        <v>119174.082857143</v>
      </c>
      <c r="Y51" s="83" t="n">
        <f aca="false">+SUM(P51:R51)</f>
        <v>102939.124285714</v>
      </c>
      <c r="Z51" s="84" t="n">
        <f aca="false">+SUM(V51:Y51)</f>
        <v>411756.497142857</v>
      </c>
    </row>
    <row r="52" customFormat="false" ht="12.75" hidden="false" customHeight="false" outlineLevel="0" collapsed="false">
      <c r="C52" s="91" t="s">
        <v>39</v>
      </c>
      <c r="D52" s="45" t="n">
        <f aca="false">+D30</f>
        <v>8038.87</v>
      </c>
      <c r="E52" s="45" t="n">
        <f aca="false">+E30</f>
        <v>1827.13</v>
      </c>
      <c r="F52" s="45" t="n">
        <f aca="false">+F30</f>
        <v>7785.33</v>
      </c>
      <c r="G52" s="45" t="n">
        <f aca="false">+G30</f>
        <v>17651.33</v>
      </c>
      <c r="H52" s="45" t="n">
        <f aca="false">+H30</f>
        <v>1301.98</v>
      </c>
      <c r="I52" s="45" t="n">
        <f aca="false">+I30</f>
        <v>832.91</v>
      </c>
      <c r="J52" s="45" t="n">
        <f aca="false">+J30</f>
        <v>931</v>
      </c>
      <c r="K52" s="45" t="n">
        <f aca="false">+K30</f>
        <v>3065.89</v>
      </c>
      <c r="L52" s="45" t="n">
        <f aca="false">+L30</f>
        <v>4894</v>
      </c>
      <c r="M52" s="45" t="n">
        <f aca="false">(+$D52+$E52+$F52+$H52+$I52+$J52+$L52)/7</f>
        <v>3658.74571428571</v>
      </c>
      <c r="N52" s="45" t="n">
        <f aca="false">(+$D52+$E52+$F52+$H52+$I52+$J52+$L52)/7</f>
        <v>3658.74571428571</v>
      </c>
      <c r="O52" s="45"/>
      <c r="P52" s="45" t="n">
        <f aca="false">(+$D52+$E52+$F52+$H52+$I52+$J52+$L52)/7</f>
        <v>3658.74571428571</v>
      </c>
      <c r="Q52" s="45" t="n">
        <f aca="false">(+$D52+$E52+$F52+$H52+$I52+$J52+$L52)/7</f>
        <v>3658.74571428571</v>
      </c>
      <c r="R52" s="45" t="n">
        <f aca="false">(+$D52+$E52+$F52+$H52+$I52+$J52+$L52)/7</f>
        <v>3658.74571428571</v>
      </c>
      <c r="S52" s="45"/>
      <c r="T52" s="46" t="n">
        <f aca="false">+D52+E52+F52+H52+I52+J52+L52+M52+N52+P52+Q52+R52</f>
        <v>43904.9485714286</v>
      </c>
      <c r="U52" s="25"/>
      <c r="V52" s="82" t="n">
        <f aca="false">+SUM(D52:F52)</f>
        <v>17651.33</v>
      </c>
      <c r="W52" s="83" t="n">
        <f aca="false">+SUM(H52:J52)</f>
        <v>3065.89</v>
      </c>
      <c r="X52" s="83" t="n">
        <f aca="false">+SUM(L52:N52)</f>
        <v>12211.4914285714</v>
      </c>
      <c r="Y52" s="83" t="n">
        <f aca="false">+SUM(P52:R52)</f>
        <v>10976.2371428571</v>
      </c>
      <c r="Z52" s="84" t="n">
        <f aca="false">+SUM(V52:Y52)</f>
        <v>43904.9485714286</v>
      </c>
    </row>
    <row r="53" customFormat="false" ht="12.75" hidden="false" customHeight="false" outlineLevel="0" collapsed="false">
      <c r="C53" s="91" t="s">
        <v>40</v>
      </c>
      <c r="D53" s="45" t="n">
        <f aca="false">+D31</f>
        <v>78986.15</v>
      </c>
      <c r="E53" s="45" t="n">
        <f aca="false">+E31</f>
        <v>133337.02</v>
      </c>
      <c r="F53" s="45" t="n">
        <f aca="false">+F31</f>
        <v>78023.71</v>
      </c>
      <c r="G53" s="45" t="n">
        <f aca="false">+G31</f>
        <v>290346.88</v>
      </c>
      <c r="H53" s="45" t="n">
        <f aca="false">+H31</f>
        <v>152519.09</v>
      </c>
      <c r="I53" s="45" t="n">
        <f aca="false">+I31</f>
        <v>34053.13</v>
      </c>
      <c r="J53" s="45" t="n">
        <f aca="false">+J31</f>
        <v>40057</v>
      </c>
      <c r="K53" s="45" t="n">
        <f aca="false">+K31</f>
        <v>226629.22</v>
      </c>
      <c r="L53" s="45" t="n">
        <f aca="false">+L31</f>
        <v>197685</v>
      </c>
      <c r="M53" s="45" t="n">
        <f aca="false">(+$D53+$E53+$F53+$H53+$I53+$J53+$L53)/7</f>
        <v>102094.442857143</v>
      </c>
      <c r="N53" s="45" t="n">
        <f aca="false">(+$D53+$E53+$F53+$H53+$I53+$J53+$L53)/7</f>
        <v>102094.442857143</v>
      </c>
      <c r="O53" s="45"/>
      <c r="P53" s="45" t="n">
        <f aca="false">(+$D53+$E53+$F53+$H53+$I53+$J53+$L53)/7</f>
        <v>102094.442857143</v>
      </c>
      <c r="Q53" s="45" t="n">
        <f aca="false">(+$D53+$E53+$F53+$H53+$I53+$J53+$L53)/7</f>
        <v>102094.442857143</v>
      </c>
      <c r="R53" s="45" t="n">
        <f aca="false">(+$D53+$E53+$F53+$H53+$I53+$J53+$L53)/7</f>
        <v>102094.442857143</v>
      </c>
      <c r="S53" s="45"/>
      <c r="T53" s="46" t="n">
        <f aca="false">+D53+E53+F53+H53+I53+J53+L53+M53+N53+P53+Q53+R53</f>
        <v>1225133.31428571</v>
      </c>
      <c r="U53" s="25"/>
      <c r="V53" s="82" t="n">
        <f aca="false">+SUM(D53:F53)</f>
        <v>290346.88</v>
      </c>
      <c r="W53" s="83" t="n">
        <f aca="false">+SUM(H53:J53)</f>
        <v>226629.22</v>
      </c>
      <c r="X53" s="83" t="n">
        <f aca="false">+SUM(L53:N53)</f>
        <v>401873.885714286</v>
      </c>
      <c r="Y53" s="83" t="n">
        <f aca="false">+SUM(P53:R53)</f>
        <v>306283.328571429</v>
      </c>
      <c r="Z53" s="84" t="n">
        <f aca="false">+SUM(V53:Y53)</f>
        <v>1225133.31428571</v>
      </c>
    </row>
    <row r="54" customFormat="false" ht="12.75" hidden="false" customHeight="false" outlineLevel="0" collapsed="false">
      <c r="C54" s="91" t="s">
        <v>41</v>
      </c>
      <c r="D54" s="45" t="n">
        <f aca="false">+D32</f>
        <v>22098.37</v>
      </c>
      <c r="E54" s="45" t="n">
        <f aca="false">+E32</f>
        <v>11431.29</v>
      </c>
      <c r="F54" s="45" t="n">
        <f aca="false">+F32</f>
        <v>181549.67</v>
      </c>
      <c r="G54" s="45" t="n">
        <f aca="false">+G32</f>
        <v>215079.33</v>
      </c>
      <c r="H54" s="45" t="n">
        <f aca="false">+H32</f>
        <v>7912.5</v>
      </c>
      <c r="I54" s="45" t="n">
        <f aca="false">+I32</f>
        <v>3700.14</v>
      </c>
      <c r="J54" s="45" t="n">
        <f aca="false">+J32</f>
        <v>41143</v>
      </c>
      <c r="K54" s="45" t="n">
        <f aca="false">+K32</f>
        <v>52755.64</v>
      </c>
      <c r="L54" s="45" t="n">
        <f aca="false">+L32+269111+78886</f>
        <v>363034</v>
      </c>
      <c r="M54" s="45" t="n">
        <f aca="false">(+$D54+$E54+$F54+$H54+$I54+$J54+$L54)/7</f>
        <v>90124.1385714286</v>
      </c>
      <c r="N54" s="45" t="n">
        <f aca="false">(+$D54+$E54+$F54+$H54+$I54+$J54+$L54)/7</f>
        <v>90124.1385714286</v>
      </c>
      <c r="O54" s="45"/>
      <c r="P54" s="45" t="n">
        <f aca="false">(+$D54+$E54+$F54+$H54+$I54+$J54+$L54)/7</f>
        <v>90124.1385714286</v>
      </c>
      <c r="Q54" s="45" t="n">
        <f aca="false">(+$D54+$E54+$F54+$H54+$I54+$J54+$L54)/7</f>
        <v>90124.1385714286</v>
      </c>
      <c r="R54" s="45" t="n">
        <f aca="false">(+$D54+$E54+$F54+$H54+$I54+$J54+$L54)/7</f>
        <v>90124.1385714286</v>
      </c>
      <c r="S54" s="45"/>
      <c r="T54" s="46" t="n">
        <f aca="false">+D54+E54+F54+H54+I54+J54+L54+M54+N54+P54+Q54+R54</f>
        <v>1081489.66285714</v>
      </c>
      <c r="U54" s="25"/>
      <c r="V54" s="82" t="n">
        <f aca="false">+SUM(D54:F54)</f>
        <v>215079.33</v>
      </c>
      <c r="W54" s="83" t="n">
        <f aca="false">+SUM(H54:J54)</f>
        <v>52755.64</v>
      </c>
      <c r="X54" s="83" t="n">
        <f aca="false">+SUM(L54:N54)</f>
        <v>543282.277142857</v>
      </c>
      <c r="Y54" s="83" t="n">
        <f aca="false">+SUM(P54:R54)</f>
        <v>270372.415714286</v>
      </c>
      <c r="Z54" s="84" t="n">
        <f aca="false">+SUM(V54:Y54)</f>
        <v>1081489.66285714</v>
      </c>
    </row>
    <row r="55" customFormat="false" ht="12.75" hidden="false" customHeight="false" outlineLevel="0" collapsed="false">
      <c r="C55" s="91" t="s">
        <v>42</v>
      </c>
      <c r="D55" s="45" t="n">
        <f aca="false">+D33</f>
        <v>17385.79</v>
      </c>
      <c r="E55" s="45" t="n">
        <f aca="false">+E33</f>
        <v>-20806.34</v>
      </c>
      <c r="F55" s="45" t="n">
        <f aca="false">+F33</f>
        <v>28152.91</v>
      </c>
      <c r="G55" s="45" t="n">
        <f aca="false">+G33</f>
        <v>24732.36</v>
      </c>
      <c r="H55" s="45" t="n">
        <f aca="false">+H33</f>
        <v>23128.98</v>
      </c>
      <c r="I55" s="45" t="n">
        <f aca="false">+I33</f>
        <v>11680.23</v>
      </c>
      <c r="J55" s="45" t="n">
        <f aca="false">+J33</f>
        <v>27933</v>
      </c>
      <c r="K55" s="45" t="n">
        <f aca="false">+K33</f>
        <v>62742.21</v>
      </c>
      <c r="L55" s="45" t="n">
        <f aca="false">+L33</f>
        <v>20941</v>
      </c>
      <c r="M55" s="45" t="n">
        <f aca="false">(+$D55+$E55+$F55+$H55+$I55+$J55+$L55)/7</f>
        <v>15487.9385714286</v>
      </c>
      <c r="N55" s="45" t="n">
        <f aca="false">(+$D55+$E55+$F55+$H55+$I55+$J55+$L55)/7</f>
        <v>15487.9385714286</v>
      </c>
      <c r="O55" s="45"/>
      <c r="P55" s="45" t="n">
        <f aca="false">(+$D55+$E55+$F55+$H55+$I55+$J55+$L55)/7</f>
        <v>15487.9385714286</v>
      </c>
      <c r="Q55" s="45" t="n">
        <f aca="false">(+$D55+$E55+$F55+$H55+$I55+$J55+$L55)/7</f>
        <v>15487.9385714286</v>
      </c>
      <c r="R55" s="45" t="n">
        <f aca="false">(+$D55+$E55+$F55+$H55+$I55+$J55+$L55)/7</f>
        <v>15487.9385714286</v>
      </c>
      <c r="S55" s="45"/>
      <c r="T55" s="46" t="n">
        <f aca="false">+D55+E55+F55+H55+I55+J55+L55+M55+N55+P55+Q55+R55</f>
        <v>185855.262857143</v>
      </c>
      <c r="U55" s="25"/>
      <c r="V55" s="82" t="n">
        <f aca="false">+SUM(D55:F55)</f>
        <v>24732.36</v>
      </c>
      <c r="W55" s="83" t="n">
        <f aca="false">+SUM(H55:J55)</f>
        <v>62742.21</v>
      </c>
      <c r="X55" s="83" t="n">
        <f aca="false">+SUM(L55:N55)</f>
        <v>51916.8771428572</v>
      </c>
      <c r="Y55" s="83" t="n">
        <f aca="false">+SUM(P55:R55)</f>
        <v>46463.8157142857</v>
      </c>
      <c r="Z55" s="84" t="n">
        <f aca="false">+SUM(V55:Y55)</f>
        <v>185855.262857143</v>
      </c>
    </row>
    <row r="56" customFormat="false" ht="12.75" hidden="false" customHeight="false" outlineLevel="0" collapsed="false">
      <c r="C56" s="91" t="s">
        <v>43</v>
      </c>
      <c r="D56" s="45" t="n">
        <f aca="false">+D34</f>
        <v>5361.69</v>
      </c>
      <c r="E56" s="45" t="n">
        <f aca="false">+E34</f>
        <v>12875.81</v>
      </c>
      <c r="F56" s="45" t="n">
        <f aca="false">+F34</f>
        <v>6736.32</v>
      </c>
      <c r="G56" s="45" t="n">
        <f aca="false">+G34</f>
        <v>24973.82</v>
      </c>
      <c r="H56" s="45" t="n">
        <f aca="false">+H34</f>
        <v>84356.66</v>
      </c>
      <c r="I56" s="45" t="n">
        <f aca="false">+I34</f>
        <v>7075.33</v>
      </c>
      <c r="J56" s="45" t="n">
        <f aca="false">+J34</f>
        <v>-1112</v>
      </c>
      <c r="K56" s="45" t="n">
        <f aca="false">+K34</f>
        <v>90319.99</v>
      </c>
      <c r="L56" s="45" t="n">
        <f aca="false">+L34</f>
        <v>26177</v>
      </c>
      <c r="M56" s="45" t="n">
        <f aca="false">(+$D56+$E56+$F56+$H56+$I56+$J56+$L56)/7</f>
        <v>20210.1157142857</v>
      </c>
      <c r="N56" s="45" t="n">
        <f aca="false">(+$D56+$E56+$F56+$H56+$I56+$J56+$L56)/7</f>
        <v>20210.1157142857</v>
      </c>
      <c r="O56" s="45"/>
      <c r="P56" s="45" t="n">
        <f aca="false">(+$D56+$E56+$F56+$H56+$I56+$J56+$L56)/7</f>
        <v>20210.1157142857</v>
      </c>
      <c r="Q56" s="45" t="n">
        <f aca="false">(+$D56+$E56+$F56+$H56+$I56+$J56+$L56)/7</f>
        <v>20210.1157142857</v>
      </c>
      <c r="R56" s="45" t="n">
        <f aca="false">(+$D56+$E56+$F56+$H56+$I56+$J56+$L56)/7</f>
        <v>20210.1157142857</v>
      </c>
      <c r="S56" s="45"/>
      <c r="T56" s="46" t="n">
        <f aca="false">+D56+E56+F56+H56+I56+J56+L56+M56+N56+P56+Q56+R56</f>
        <v>242521.388571429</v>
      </c>
      <c r="U56" s="25"/>
      <c r="V56" s="82" t="n">
        <f aca="false">+SUM(D56:F56)</f>
        <v>24973.82</v>
      </c>
      <c r="W56" s="83" t="n">
        <f aca="false">+SUM(H56:J56)</f>
        <v>90319.99</v>
      </c>
      <c r="X56" s="83" t="n">
        <f aca="false">+SUM(L56:N56)</f>
        <v>66597.2314285714</v>
      </c>
      <c r="Y56" s="83" t="n">
        <f aca="false">+SUM(P56:R56)</f>
        <v>60630.3471428572</v>
      </c>
      <c r="Z56" s="84" t="n">
        <f aca="false">+SUM(V56:Y56)</f>
        <v>242521.388571429</v>
      </c>
    </row>
    <row r="57" customFormat="false" ht="12.75" hidden="false" customHeight="false" outlineLevel="0" collapsed="false">
      <c r="C57" s="91" t="s">
        <v>44</v>
      </c>
      <c r="D57" s="45" t="n">
        <f aca="false">+D35</f>
        <v>2649.07</v>
      </c>
      <c r="E57" s="45" t="n">
        <f aca="false">+E35</f>
        <v>2145.18</v>
      </c>
      <c r="F57" s="45" t="n">
        <f aca="false">+F35</f>
        <v>2792.03</v>
      </c>
      <c r="G57" s="45" t="n">
        <f aca="false">+G35</f>
        <v>7586.28</v>
      </c>
      <c r="H57" s="45" t="n">
        <f aca="false">+H35</f>
        <v>281.1</v>
      </c>
      <c r="I57" s="45" t="n">
        <f aca="false">+I35</f>
        <v>5017.08</v>
      </c>
      <c r="J57" s="45" t="n">
        <f aca="false">+J35</f>
        <v>2704</v>
      </c>
      <c r="K57" s="45" t="n">
        <f aca="false">+K35</f>
        <v>8002.18</v>
      </c>
      <c r="L57" s="45" t="n">
        <f aca="false">+L35</f>
        <v>5398</v>
      </c>
      <c r="M57" s="45" t="n">
        <f aca="false">(+$D57+$E57+$F57+$H57+$I57+$J57+$L57)/7</f>
        <v>2998.06571428571</v>
      </c>
      <c r="N57" s="45" t="n">
        <f aca="false">(+$D57+$E57+$F57+$H57+$I57+$J57+$L57)/7</f>
        <v>2998.06571428571</v>
      </c>
      <c r="O57" s="45"/>
      <c r="P57" s="45" t="n">
        <f aca="false">(+$D57+$E57+$F57+$H57+$I57+$J57+$L57)/7</f>
        <v>2998.06571428571</v>
      </c>
      <c r="Q57" s="45" t="n">
        <f aca="false">(+$D57+$E57+$F57+$H57+$I57+$J57+$L57)/7</f>
        <v>2998.06571428571</v>
      </c>
      <c r="R57" s="45" t="n">
        <f aca="false">(+$D57+$E57+$F57+$H57+$I57+$J57+$L57)/7</f>
        <v>2998.06571428571</v>
      </c>
      <c r="S57" s="45"/>
      <c r="T57" s="46" t="n">
        <f aca="false">+D57+E57+F57+H57+I57+J57+L57+M57+N57+P57+Q57+R57</f>
        <v>35976.7885714286</v>
      </c>
      <c r="U57" s="25"/>
      <c r="V57" s="82" t="n">
        <f aca="false">+SUM(D57:F57)</f>
        <v>7586.28</v>
      </c>
      <c r="W57" s="83" t="n">
        <f aca="false">+SUM(H57:J57)</f>
        <v>8002.18</v>
      </c>
      <c r="X57" s="83" t="n">
        <f aca="false">+SUM(L57:N57)</f>
        <v>11394.1314285714</v>
      </c>
      <c r="Y57" s="83" t="n">
        <f aca="false">+SUM(P57:R57)</f>
        <v>8994.19714285714</v>
      </c>
      <c r="Z57" s="84" t="n">
        <f aca="false">+SUM(V57:Y57)</f>
        <v>35976.7885714286</v>
      </c>
    </row>
    <row r="58" customFormat="false" ht="12.75" hidden="false" customHeight="false" outlineLevel="0" collapsed="false">
      <c r="C58" s="92" t="s">
        <v>45</v>
      </c>
      <c r="D58" s="45" t="n">
        <f aca="false">+D36</f>
        <v>0</v>
      </c>
      <c r="E58" s="45" t="n">
        <f aca="false">+E36</f>
        <v>0</v>
      </c>
      <c r="F58" s="45" t="n">
        <f aca="false">+F36</f>
        <v>0</v>
      </c>
      <c r="G58" s="45" t="n">
        <f aca="false">+G36</f>
        <v>0</v>
      </c>
      <c r="H58" s="45" t="n">
        <f aca="false">+H36</f>
        <v>0</v>
      </c>
      <c r="I58" s="45" t="n">
        <f aca="false">+I36</f>
        <v>0</v>
      </c>
      <c r="J58" s="45" t="n">
        <f aca="false">+J36</f>
        <v>0</v>
      </c>
      <c r="K58" s="45" t="n">
        <f aca="false">+K36</f>
        <v>0</v>
      </c>
      <c r="L58" s="45" t="n">
        <f aca="false">+L36</f>
        <v>0</v>
      </c>
      <c r="M58" s="45" t="n">
        <f aca="false">(+$D58+$E58+$F58+$H58+$I58+$J58+$L58)/7</f>
        <v>0</v>
      </c>
      <c r="N58" s="45"/>
      <c r="O58" s="45"/>
      <c r="P58" s="45"/>
      <c r="Q58" s="45"/>
      <c r="R58" s="45"/>
      <c r="S58" s="45"/>
      <c r="T58" s="46" t="n">
        <f aca="false">+D58+E58+F58+H58+I58+J58+L58+M58+N58+P58+Q58+R58</f>
        <v>0</v>
      </c>
      <c r="U58" s="25"/>
      <c r="V58" s="82" t="n">
        <v>0</v>
      </c>
      <c r="W58" s="83" t="n">
        <v>0</v>
      </c>
      <c r="X58" s="83" t="n">
        <v>0</v>
      </c>
      <c r="Y58" s="83" t="n">
        <v>0</v>
      </c>
      <c r="Z58" s="84" t="n">
        <v>0</v>
      </c>
    </row>
    <row r="59" customFormat="false" ht="12.75" hidden="false" customHeight="false" outlineLevel="0" collapsed="false">
      <c r="C59" s="91" t="s">
        <v>46</v>
      </c>
      <c r="D59" s="93" t="n">
        <v>417462.79</v>
      </c>
      <c r="E59" s="93" t="n">
        <v>361332.36</v>
      </c>
      <c r="F59" s="93" t="n">
        <v>596570.26</v>
      </c>
      <c r="G59" s="93" t="n">
        <v>1375365.41</v>
      </c>
      <c r="H59" s="93" t="n">
        <v>706942.95</v>
      </c>
      <c r="I59" s="93" t="n">
        <v>289136.24</v>
      </c>
      <c r="J59" s="93" t="n">
        <f aca="false">+SUM(J50:J57)</f>
        <v>289775</v>
      </c>
      <c r="K59" s="93" t="n">
        <f aca="false">+SUM(H59:J59)</f>
        <v>1285854.19</v>
      </c>
      <c r="L59" s="93" t="n">
        <f aca="false">+SUM(L50:L57)</f>
        <v>855492</v>
      </c>
      <c r="M59" s="93" t="n">
        <f aca="false">+SUM(M50:M57)</f>
        <v>502387.371428571</v>
      </c>
      <c r="N59" s="93" t="n">
        <f aca="false">+SUM(N50:N57)</f>
        <v>502387.371428571</v>
      </c>
      <c r="O59" s="93" t="n">
        <f aca="false">+SUM(O50:O57)</f>
        <v>0</v>
      </c>
      <c r="P59" s="93" t="n">
        <f aca="false">+SUM(P50:P57)</f>
        <v>502387.371428571</v>
      </c>
      <c r="Q59" s="93" t="n">
        <f aca="false">+SUM(Q50:Q57)</f>
        <v>502387.371428571</v>
      </c>
      <c r="R59" s="93" t="n">
        <f aca="false">+SUM(R50:R57)</f>
        <v>502387.371428571</v>
      </c>
      <c r="S59" s="93" t="n">
        <f aca="false">+SUM(S50:S57)</f>
        <v>0</v>
      </c>
      <c r="T59" s="94" t="n">
        <f aca="false">+D59+E59+F59+H59+I59+J59+L59+M59+N59+P59+Q59+R59</f>
        <v>6028648.45714286</v>
      </c>
      <c r="U59" s="25"/>
      <c r="V59" s="88" t="n">
        <f aca="false">+SUM(V50:V57)</f>
        <v>1375365.41</v>
      </c>
      <c r="W59" s="89" t="n">
        <f aca="false">+SUM(W50:W57)</f>
        <v>1285854.19</v>
      </c>
      <c r="X59" s="89" t="n">
        <f aca="false">+SUM(X50:X57)</f>
        <v>1860266.74285714</v>
      </c>
      <c r="Y59" s="89" t="n">
        <f aca="false">+SUM(Y50:Y57)</f>
        <v>1507162.11428571</v>
      </c>
      <c r="Z59" s="90" t="n">
        <f aca="false">+SUM(Z50:Z57)</f>
        <v>6028648.45714286</v>
      </c>
    </row>
    <row r="60" customFormat="false" ht="12.75" hidden="false" customHeight="false" outlineLevel="0" collapsed="false">
      <c r="C60" s="95"/>
      <c r="D60" s="96" t="s">
        <v>47</v>
      </c>
      <c r="E60" s="96" t="s">
        <v>47</v>
      </c>
      <c r="F60" s="96" t="s">
        <v>47</v>
      </c>
      <c r="G60" s="96" t="s">
        <v>47</v>
      </c>
      <c r="H60" s="96" t="s">
        <v>47</v>
      </c>
      <c r="I60" s="96" t="s">
        <v>47</v>
      </c>
      <c r="J60" s="96" t="s">
        <v>47</v>
      </c>
      <c r="K60" s="97"/>
      <c r="L60" s="96" t="s">
        <v>47</v>
      </c>
      <c r="M60" s="96" t="s">
        <v>53</v>
      </c>
      <c r="N60" s="96" t="s">
        <v>53</v>
      </c>
      <c r="O60" s="96" t="s">
        <v>53</v>
      </c>
      <c r="P60" s="96" t="s">
        <v>53</v>
      </c>
      <c r="Q60" s="96" t="s">
        <v>53</v>
      </c>
      <c r="R60" s="96" t="s">
        <v>53</v>
      </c>
      <c r="S60" s="97"/>
      <c r="T60" s="98" t="s">
        <v>57</v>
      </c>
      <c r="U60" s="25"/>
      <c r="V60" s="47"/>
      <c r="W60" s="48"/>
      <c r="X60" s="48"/>
      <c r="Y60" s="48"/>
      <c r="Z60" s="49"/>
    </row>
    <row r="61" customFormat="false" ht="12.75" hidden="false" customHeight="false" outlineLevel="0" collapsed="false">
      <c r="B61" s="29" t="s">
        <v>58</v>
      </c>
      <c r="C61" s="95" t="s">
        <v>37</v>
      </c>
      <c r="D61" s="97" t="n">
        <f aca="false">+D28</f>
        <v>273488.65</v>
      </c>
      <c r="E61" s="97" t="n">
        <f aca="false">+E28</f>
        <v>192916.37</v>
      </c>
      <c r="F61" s="97" t="n">
        <f aca="false">+F28</f>
        <v>245887.86</v>
      </c>
      <c r="G61" s="97" t="n">
        <f aca="false">+G28</f>
        <v>712292.88</v>
      </c>
      <c r="H61" s="97" t="n">
        <f aca="false">+H28</f>
        <v>393754.8</v>
      </c>
      <c r="I61" s="97" t="n">
        <f aca="false">+I28</f>
        <v>200296.5</v>
      </c>
      <c r="J61" s="97" t="n">
        <f aca="false">+J28</f>
        <v>141347</v>
      </c>
      <c r="K61" s="97" t="n">
        <v>887133.55</v>
      </c>
      <c r="L61" s="97" t="n">
        <f aca="false">+L28</f>
        <v>186815</v>
      </c>
      <c r="M61" s="97" t="n">
        <f aca="false">+M39</f>
        <v>296101.571462161</v>
      </c>
      <c r="N61" s="97" t="n">
        <f aca="false">+N39</f>
        <v>296101.571462161</v>
      </c>
      <c r="O61" s="97" t="n">
        <f aca="false">+O39</f>
        <v>888306.75</v>
      </c>
      <c r="P61" s="97" t="n">
        <f aca="false">+P39</f>
        <v>315828.401731589</v>
      </c>
      <c r="Q61" s="97" t="n">
        <f aca="false">+Q39</f>
        <v>315828.401731589</v>
      </c>
      <c r="R61" s="97" t="n">
        <f aca="false">+R39</f>
        <v>315828.401731589</v>
      </c>
      <c r="S61" s="97" t="n">
        <v>947484.75</v>
      </c>
      <c r="T61" s="99" t="n">
        <f aca="false">+D61+E61+F61+H61+I61+J61+L61+M61+N61+P61+Q61+R61</f>
        <v>3174194.52811909</v>
      </c>
      <c r="U61" s="25"/>
      <c r="V61" s="82" t="n">
        <f aca="false">+SUM(D61:F61)</f>
        <v>712292.88</v>
      </c>
      <c r="W61" s="83" t="n">
        <f aca="false">+SUM(H61:J61)</f>
        <v>735398.3</v>
      </c>
      <c r="X61" s="83" t="n">
        <f aca="false">+SUM(L61:N61)</f>
        <v>779018.142924323</v>
      </c>
      <c r="Y61" s="83" t="n">
        <f aca="false">+SUM(P61:R61)</f>
        <v>947485.205194768</v>
      </c>
      <c r="Z61" s="84" t="n">
        <f aca="false">+SUM(V61:Y61)</f>
        <v>3174194.52811909</v>
      </c>
    </row>
    <row r="62" customFormat="false" ht="12.75" hidden="false" customHeight="false" outlineLevel="0" collapsed="false">
      <c r="C62" s="95" t="s">
        <v>38</v>
      </c>
      <c r="D62" s="97" t="n">
        <f aca="false">+D29</f>
        <v>9454.2</v>
      </c>
      <c r="E62" s="97" t="n">
        <f aca="false">+E29</f>
        <v>27605.9</v>
      </c>
      <c r="F62" s="97" t="n">
        <f aca="false">+F29</f>
        <v>45642.43</v>
      </c>
      <c r="G62" s="97" t="n">
        <f aca="false">+G29</f>
        <v>82702.53</v>
      </c>
      <c r="H62" s="97" t="n">
        <f aca="false">+H29</f>
        <v>43687.84</v>
      </c>
      <c r="I62" s="97" t="n">
        <f aca="false">+I29</f>
        <v>26480.92</v>
      </c>
      <c r="J62" s="97" t="n">
        <f aca="false">+J29</f>
        <v>36772</v>
      </c>
      <c r="K62" s="97" t="n">
        <v>282538.76</v>
      </c>
      <c r="L62" s="97" t="n">
        <f aca="false">+L29</f>
        <v>50548</v>
      </c>
      <c r="M62" s="97" t="n">
        <f aca="false">+M40</f>
        <v>198765.591111111</v>
      </c>
      <c r="N62" s="97" t="n">
        <f aca="false">+N40</f>
        <v>198765.591111111</v>
      </c>
      <c r="O62" s="97" t="n">
        <f aca="false">+O40</f>
        <v>198765.591111111</v>
      </c>
      <c r="P62" s="97" t="n">
        <f aca="false">+P40</f>
        <v>198765.591111111</v>
      </c>
      <c r="Q62" s="97" t="n">
        <f aca="false">+Q40</f>
        <v>198765.591111111</v>
      </c>
      <c r="R62" s="97" t="n">
        <f aca="false">+R40</f>
        <v>198765.591111111</v>
      </c>
      <c r="S62" s="97" t="n">
        <v>637110</v>
      </c>
      <c r="T62" s="99" t="n">
        <f aca="false">+D62+E62+F62+H62+I62+J62+L62+M62+N62+P62+Q62+R62</f>
        <v>1234019.24555556</v>
      </c>
      <c r="U62" s="25"/>
      <c r="V62" s="82" t="n">
        <f aca="false">+SUM(D62:F62)</f>
        <v>82702.53</v>
      </c>
      <c r="W62" s="83" t="n">
        <f aca="false">+SUM(H62:J62)</f>
        <v>106940.76</v>
      </c>
      <c r="X62" s="83" t="n">
        <f aca="false">+SUM(L62:N62)</f>
        <v>448079.182222222</v>
      </c>
      <c r="Y62" s="83" t="n">
        <f aca="false">+SUM(P62:R62)</f>
        <v>596296.773333333</v>
      </c>
      <c r="Z62" s="84" t="n">
        <f aca="false">+SUM(V62:Y62)</f>
        <v>1234019.24555556</v>
      </c>
    </row>
    <row r="63" customFormat="false" ht="12.75" hidden="false" customHeight="false" outlineLevel="0" collapsed="false">
      <c r="C63" s="95" t="s">
        <v>39</v>
      </c>
      <c r="D63" s="97" t="n">
        <f aca="false">+D30</f>
        <v>8038.87</v>
      </c>
      <c r="E63" s="97" t="n">
        <f aca="false">+E30</f>
        <v>1827.13</v>
      </c>
      <c r="F63" s="97" t="n">
        <f aca="false">+F30</f>
        <v>7785.33</v>
      </c>
      <c r="G63" s="97" t="n">
        <f aca="false">+G30</f>
        <v>17651.33</v>
      </c>
      <c r="H63" s="97" t="n">
        <f aca="false">+H30</f>
        <v>1301.98</v>
      </c>
      <c r="I63" s="97" t="n">
        <f aca="false">+I30</f>
        <v>832.91</v>
      </c>
      <c r="J63" s="97" t="n">
        <f aca="false">+J30</f>
        <v>931</v>
      </c>
      <c r="K63" s="97" t="n">
        <v>6148.89</v>
      </c>
      <c r="L63" s="97" t="n">
        <f aca="false">+L30</f>
        <v>4894</v>
      </c>
      <c r="M63" s="97" t="n">
        <f aca="false">+M41</f>
        <v>4996</v>
      </c>
      <c r="N63" s="97" t="n">
        <f aca="false">+N41</f>
        <v>4996</v>
      </c>
      <c r="O63" s="97" t="n">
        <f aca="false">+O41</f>
        <v>12042</v>
      </c>
      <c r="P63" s="97" t="n">
        <f aca="false">+P41</f>
        <v>4996</v>
      </c>
      <c r="Q63" s="97" t="n">
        <f aca="false">+Q41</f>
        <v>4996</v>
      </c>
      <c r="R63" s="97" t="n">
        <f aca="false">+R41</f>
        <v>4996</v>
      </c>
      <c r="S63" s="97" t="n">
        <v>12042</v>
      </c>
      <c r="T63" s="99" t="n">
        <f aca="false">+D63+E63+F63+H63+I63+J63+L63+M63+N63+P63+Q63+R63</f>
        <v>50591.22</v>
      </c>
      <c r="U63" s="25"/>
      <c r="V63" s="82" t="n">
        <f aca="false">+SUM(D63:F63)</f>
        <v>17651.33</v>
      </c>
      <c r="W63" s="83" t="n">
        <f aca="false">+SUM(H63:J63)</f>
        <v>3065.89</v>
      </c>
      <c r="X63" s="83" t="n">
        <f aca="false">+SUM(L63:N63)</f>
        <v>14886</v>
      </c>
      <c r="Y63" s="83" t="n">
        <f aca="false">+SUM(P63:R63)</f>
        <v>14988</v>
      </c>
      <c r="Z63" s="84" t="n">
        <f aca="false">+SUM(V63:Y63)</f>
        <v>50591.22</v>
      </c>
    </row>
    <row r="64" customFormat="false" ht="12.75" hidden="false" customHeight="false" outlineLevel="0" collapsed="false">
      <c r="C64" s="95" t="s">
        <v>40</v>
      </c>
      <c r="D64" s="97" t="n">
        <f aca="false">+D31</f>
        <v>78986.15</v>
      </c>
      <c r="E64" s="97" t="n">
        <f aca="false">+E31</f>
        <v>133337.02</v>
      </c>
      <c r="F64" s="97" t="n">
        <f aca="false">+F31</f>
        <v>78023.71</v>
      </c>
      <c r="G64" s="97" t="n">
        <f aca="false">+G31</f>
        <v>290346.88</v>
      </c>
      <c r="H64" s="97" t="n">
        <f aca="false">+H31</f>
        <v>152519.09</v>
      </c>
      <c r="I64" s="97" t="n">
        <f aca="false">+I31</f>
        <v>34053.13</v>
      </c>
      <c r="J64" s="97" t="n">
        <f aca="false">+J31</f>
        <v>40057</v>
      </c>
      <c r="K64" s="97" t="n">
        <v>304080.22</v>
      </c>
      <c r="L64" s="97" t="n">
        <f aca="false">+L31</f>
        <v>197685</v>
      </c>
      <c r="M64" s="97" t="n">
        <f aca="false">+M42</f>
        <v>125582.222222222</v>
      </c>
      <c r="N64" s="97" t="n">
        <f aca="false">+N42</f>
        <v>125582.222222222</v>
      </c>
      <c r="O64" s="97" t="n">
        <f aca="false">+O42</f>
        <v>352524</v>
      </c>
      <c r="P64" s="97" t="n">
        <f aca="false">+P42</f>
        <v>125582.222222222</v>
      </c>
      <c r="Q64" s="97" t="n">
        <f aca="false">+Q42</f>
        <v>125582.222222222</v>
      </c>
      <c r="R64" s="97" t="n">
        <f aca="false">+R42</f>
        <v>125582.222222222</v>
      </c>
      <c r="S64" s="97" t="n">
        <v>352524</v>
      </c>
      <c r="T64" s="99" t="n">
        <f aca="false">+D64+E64+F64+H64+I64+J64+L64+M64+N64+P64+Q64+R64</f>
        <v>1342572.21111111</v>
      </c>
      <c r="U64" s="25"/>
      <c r="V64" s="82" t="n">
        <f aca="false">+SUM(D64:F64)</f>
        <v>290346.88</v>
      </c>
      <c r="W64" s="83" t="n">
        <f aca="false">+SUM(H64:J64)</f>
        <v>226629.22</v>
      </c>
      <c r="X64" s="83" t="n">
        <f aca="false">+SUM(L64:N64)</f>
        <v>448849.444444445</v>
      </c>
      <c r="Y64" s="83" t="n">
        <f aca="false">+SUM(P64:R64)</f>
        <v>376746.666666667</v>
      </c>
      <c r="Z64" s="84" t="n">
        <f aca="false">+SUM(V64:Y64)</f>
        <v>1342572.21111111</v>
      </c>
    </row>
    <row r="65" customFormat="false" ht="12.75" hidden="false" customHeight="false" outlineLevel="0" collapsed="false">
      <c r="C65" s="95" t="s">
        <v>41</v>
      </c>
      <c r="D65" s="97" t="n">
        <f aca="false">+D32</f>
        <v>22098.37</v>
      </c>
      <c r="E65" s="97" t="n">
        <f aca="false">+E32</f>
        <v>11431.29</v>
      </c>
      <c r="F65" s="97" t="n">
        <f aca="false">+F32</f>
        <v>181549.67</v>
      </c>
      <c r="G65" s="97" t="n">
        <f aca="false">+G32</f>
        <v>215079.33</v>
      </c>
      <c r="H65" s="97" t="n">
        <f aca="false">+H32</f>
        <v>7912.5</v>
      </c>
      <c r="I65" s="97" t="n">
        <f aca="false">+I32</f>
        <v>3700.14</v>
      </c>
      <c r="J65" s="97" t="n">
        <f aca="false">+J32</f>
        <v>41143</v>
      </c>
      <c r="K65" s="97" t="n">
        <v>474751.64</v>
      </c>
      <c r="L65" s="97" t="n">
        <f aca="false">+L32+269111+78886</f>
        <v>363034</v>
      </c>
      <c r="M65" s="97" t="n">
        <f aca="false">+M43</f>
        <v>615583.16</v>
      </c>
      <c r="N65" s="97" t="n">
        <f aca="false">+N43</f>
        <v>615583.16</v>
      </c>
      <c r="O65" s="97" t="n">
        <f aca="false">+O43</f>
        <v>1389417</v>
      </c>
      <c r="P65" s="97" t="n">
        <f aca="false">+P43</f>
        <v>615583.16</v>
      </c>
      <c r="Q65" s="97" t="n">
        <f aca="false">+Q43</f>
        <v>615583.16</v>
      </c>
      <c r="R65" s="97" t="n">
        <f aca="false">+R43</f>
        <v>615583.16</v>
      </c>
      <c r="S65" s="97" t="n">
        <v>1389417</v>
      </c>
      <c r="T65" s="99" t="n">
        <f aca="false">+D65+E65+F65+H65+I65+J65+L65+M65+N65+P65+Q65+R65</f>
        <v>3708784.77</v>
      </c>
      <c r="U65" s="25"/>
      <c r="V65" s="82" t="n">
        <f aca="false">+SUM(D65:F65)</f>
        <v>215079.33</v>
      </c>
      <c r="W65" s="83" t="n">
        <f aca="false">+SUM(H65:J65)</f>
        <v>52755.64</v>
      </c>
      <c r="X65" s="83" t="n">
        <f aca="false">+SUM(L65:N65)</f>
        <v>1594200.32</v>
      </c>
      <c r="Y65" s="83" t="n">
        <f aca="false">+SUM(P65:R65)</f>
        <v>1846749.48</v>
      </c>
      <c r="Z65" s="84" t="n">
        <f aca="false">+SUM(V65:Y65)</f>
        <v>3708784.77</v>
      </c>
    </row>
    <row r="66" customFormat="false" ht="12.75" hidden="false" customHeight="false" outlineLevel="0" collapsed="false">
      <c r="C66" s="95" t="s">
        <v>42</v>
      </c>
      <c r="D66" s="97" t="n">
        <f aca="false">+D33</f>
        <v>17385.79</v>
      </c>
      <c r="E66" s="97" t="n">
        <f aca="false">+E33</f>
        <v>-20806.34</v>
      </c>
      <c r="F66" s="97" t="n">
        <f aca="false">+F33</f>
        <v>28152.91</v>
      </c>
      <c r="G66" s="97" t="n">
        <f aca="false">+G33</f>
        <v>24732.36</v>
      </c>
      <c r="H66" s="97" t="n">
        <f aca="false">+H33</f>
        <v>23128.98</v>
      </c>
      <c r="I66" s="97" t="n">
        <f aca="false">+I33</f>
        <v>11680.23</v>
      </c>
      <c r="J66" s="97" t="n">
        <f aca="false">+J33</f>
        <v>27933</v>
      </c>
      <c r="K66" s="97" t="n">
        <v>39809.21</v>
      </c>
      <c r="L66" s="97" t="n">
        <f aca="false">+L33</f>
        <v>20941</v>
      </c>
      <c r="M66" s="97" t="n">
        <f aca="false">+M44</f>
        <v>5000</v>
      </c>
      <c r="N66" s="97" t="n">
        <f aca="false">+N44</f>
        <v>5000</v>
      </c>
      <c r="O66" s="97" t="n">
        <f aca="false">+O44</f>
        <v>15000</v>
      </c>
      <c r="P66" s="97" t="n">
        <f aca="false">+P44</f>
        <v>5000</v>
      </c>
      <c r="Q66" s="97" t="n">
        <f aca="false">+Q44</f>
        <v>5000</v>
      </c>
      <c r="R66" s="97" t="n">
        <f aca="false">+R44</f>
        <v>5000</v>
      </c>
      <c r="S66" s="97" t="n">
        <v>15000</v>
      </c>
      <c r="T66" s="99" t="n">
        <f aca="false">+D66+E66+F66+H66+I66+J66+L66+M66+N66+P66+Q66+R66</f>
        <v>133415.57</v>
      </c>
      <c r="U66" s="25"/>
      <c r="V66" s="82" t="n">
        <f aca="false">+SUM(D66:F66)</f>
        <v>24732.36</v>
      </c>
      <c r="W66" s="83" t="n">
        <f aca="false">+SUM(H66:J66)</f>
        <v>62742.21</v>
      </c>
      <c r="X66" s="83" t="n">
        <f aca="false">+SUM(L66:N66)</f>
        <v>30941</v>
      </c>
      <c r="Y66" s="83" t="n">
        <f aca="false">+SUM(P66:R66)</f>
        <v>15000</v>
      </c>
      <c r="Z66" s="84" t="n">
        <f aca="false">+SUM(V66:Y66)</f>
        <v>133415.57</v>
      </c>
    </row>
    <row r="67" customFormat="false" ht="12.75" hidden="false" customHeight="false" outlineLevel="0" collapsed="false">
      <c r="C67" s="95" t="s">
        <v>43</v>
      </c>
      <c r="D67" s="97" t="n">
        <f aca="false">+D34</f>
        <v>5361.69</v>
      </c>
      <c r="E67" s="97" t="n">
        <f aca="false">+E34</f>
        <v>12875.81</v>
      </c>
      <c r="F67" s="97" t="n">
        <f aca="false">+F34</f>
        <v>6736.32</v>
      </c>
      <c r="G67" s="97" t="n">
        <f aca="false">+G34</f>
        <v>24973.82</v>
      </c>
      <c r="H67" s="97" t="n">
        <f aca="false">+H34</f>
        <v>84356.66</v>
      </c>
      <c r="I67" s="97" t="n">
        <f aca="false">+I34</f>
        <v>7075.33</v>
      </c>
      <c r="J67" s="97" t="n">
        <f aca="false">+J34</f>
        <v>-1112</v>
      </c>
      <c r="K67" s="97" t="n">
        <v>114907.99</v>
      </c>
      <c r="L67" s="97" t="n">
        <f aca="false">+L34</f>
        <v>26177</v>
      </c>
      <c r="M67" s="97" t="n">
        <f aca="false">+M45</f>
        <v>16059.7777777778</v>
      </c>
      <c r="N67" s="97" t="n">
        <f aca="false">+N45</f>
        <v>16059.7777777778</v>
      </c>
      <c r="O67" s="97" t="n">
        <f aca="false">+O45</f>
        <v>70428</v>
      </c>
      <c r="P67" s="97" t="n">
        <f aca="false">+P45</f>
        <v>16059.7777777778</v>
      </c>
      <c r="Q67" s="97" t="n">
        <f aca="false">+Q45</f>
        <v>16059.7777777778</v>
      </c>
      <c r="R67" s="97" t="n">
        <f aca="false">+R45</f>
        <v>16059.7777777778</v>
      </c>
      <c r="S67" s="97" t="n">
        <v>70428</v>
      </c>
      <c r="T67" s="99" t="n">
        <f aca="false">+D67+E67+F67+H67+I67+J67+L67+M67+N67+P67+Q67+R67</f>
        <v>221769.698888889</v>
      </c>
      <c r="U67" s="25"/>
      <c r="V67" s="82" t="n">
        <f aca="false">+SUM(D67:F67)</f>
        <v>24973.82</v>
      </c>
      <c r="W67" s="83" t="n">
        <f aca="false">+SUM(H67:J67)</f>
        <v>90319.99</v>
      </c>
      <c r="X67" s="83" t="n">
        <f aca="false">+SUM(L67:N67)</f>
        <v>58296.5555555556</v>
      </c>
      <c r="Y67" s="83" t="n">
        <f aca="false">+SUM(P67:R67)</f>
        <v>48179.3333333333</v>
      </c>
      <c r="Z67" s="84" t="n">
        <f aca="false">+SUM(V67:Y67)</f>
        <v>221769.698888889</v>
      </c>
    </row>
    <row r="68" customFormat="false" ht="12.75" hidden="false" customHeight="false" outlineLevel="0" collapsed="false">
      <c r="C68" s="95" t="s">
        <v>44</v>
      </c>
      <c r="D68" s="97" t="n">
        <f aca="false">+D35</f>
        <v>2649.07</v>
      </c>
      <c r="E68" s="97" t="n">
        <f aca="false">+E35</f>
        <v>2145.18</v>
      </c>
      <c r="F68" s="97" t="n">
        <f aca="false">+F35</f>
        <v>2792.03</v>
      </c>
      <c r="G68" s="97" t="n">
        <f aca="false">+G35</f>
        <v>7586.28</v>
      </c>
      <c r="H68" s="97" t="n">
        <f aca="false">+H35</f>
        <v>281.1</v>
      </c>
      <c r="I68" s="97" t="n">
        <f aca="false">+I35</f>
        <v>5017.08</v>
      </c>
      <c r="J68" s="97" t="n">
        <f aca="false">+J35</f>
        <v>2704</v>
      </c>
      <c r="K68" s="97" t="n">
        <v>16492.18</v>
      </c>
      <c r="L68" s="97" t="n">
        <f aca="false">+L35</f>
        <v>5398</v>
      </c>
      <c r="M68" s="97" t="n">
        <f aca="false">+M46</f>
        <v>10093</v>
      </c>
      <c r="N68" s="97" t="n">
        <f aca="false">+N46</f>
        <v>10093</v>
      </c>
      <c r="O68" s="97" t="n">
        <f aca="false">+O46</f>
        <v>33582</v>
      </c>
      <c r="P68" s="97" t="n">
        <f aca="false">+P46</f>
        <v>10093</v>
      </c>
      <c r="Q68" s="97" t="n">
        <f aca="false">+Q46</f>
        <v>10093</v>
      </c>
      <c r="R68" s="97" t="n">
        <f aca="false">+R46</f>
        <v>10093</v>
      </c>
      <c r="S68" s="97" t="n">
        <v>33582</v>
      </c>
      <c r="T68" s="99" t="n">
        <f aca="false">+D68+E68+F68+H68+I68+J68+L68+M68+N68+P68+Q68+R68</f>
        <v>71451.46</v>
      </c>
      <c r="U68" s="25"/>
      <c r="V68" s="82" t="n">
        <f aca="false">+SUM(D68:F68)</f>
        <v>7586.28</v>
      </c>
      <c r="W68" s="83" t="n">
        <f aca="false">+SUM(H68:J68)</f>
        <v>8002.18</v>
      </c>
      <c r="X68" s="83" t="n">
        <f aca="false">+SUM(L68:N68)</f>
        <v>25584</v>
      </c>
      <c r="Y68" s="83" t="n">
        <f aca="false">+SUM(P68:R68)</f>
        <v>30279</v>
      </c>
      <c r="Z68" s="84" t="n">
        <f aca="false">+SUM(V68:Y68)</f>
        <v>71451.46</v>
      </c>
    </row>
    <row r="69" customFormat="false" ht="12.75" hidden="false" customHeight="false" outlineLevel="0" collapsed="false">
      <c r="C69" s="100" t="s">
        <v>45</v>
      </c>
      <c r="D69" s="97" t="n">
        <f aca="false">+D36</f>
        <v>0</v>
      </c>
      <c r="E69" s="97" t="n">
        <f aca="false">+E36</f>
        <v>0</v>
      </c>
      <c r="F69" s="97" t="n">
        <f aca="false">+F36</f>
        <v>0</v>
      </c>
      <c r="G69" s="97" t="n">
        <f aca="false">+G36</f>
        <v>0</v>
      </c>
      <c r="H69" s="97" t="n">
        <f aca="false">+H36</f>
        <v>0</v>
      </c>
      <c r="I69" s="97" t="n">
        <f aca="false">+I36</f>
        <v>0</v>
      </c>
      <c r="J69" s="97" t="n">
        <f aca="false">+J36</f>
        <v>0</v>
      </c>
      <c r="K69" s="97" t="n">
        <v>0</v>
      </c>
      <c r="L69" s="97" t="n">
        <f aca="false">+L36</f>
        <v>0</v>
      </c>
      <c r="M69" s="97" t="n">
        <f aca="false">+M47</f>
        <v>0</v>
      </c>
      <c r="N69" s="97" t="n">
        <f aca="false">+N47</f>
        <v>0</v>
      </c>
      <c r="O69" s="97" t="n">
        <f aca="false">+O47</f>
        <v>0</v>
      </c>
      <c r="P69" s="97" t="n">
        <f aca="false">+P47</f>
        <v>0</v>
      </c>
      <c r="Q69" s="97" t="n">
        <f aca="false">+Q47</f>
        <v>0</v>
      </c>
      <c r="R69" s="97" t="n">
        <f aca="false">+R47</f>
        <v>0</v>
      </c>
      <c r="S69" s="97" t="n">
        <v>0</v>
      </c>
      <c r="T69" s="99" t="n">
        <f aca="false">+D69+E69+F69+H69+I69+J69+L69+M69+N69+P69+Q69+R69</f>
        <v>0</v>
      </c>
      <c r="U69" s="25"/>
      <c r="V69" s="82" t="n">
        <f aca="false">+G69</f>
        <v>0</v>
      </c>
      <c r="W69" s="83" t="n">
        <f aca="false">+K69</f>
        <v>0</v>
      </c>
      <c r="X69" s="83" t="n">
        <f aca="false">+O69</f>
        <v>0</v>
      </c>
      <c r="Y69" s="83" t="n">
        <f aca="false">+S69</f>
        <v>0</v>
      </c>
      <c r="Z69" s="84" t="n">
        <f aca="false">+T69</f>
        <v>0</v>
      </c>
    </row>
    <row r="70" customFormat="false" ht="13.5" hidden="false" customHeight="false" outlineLevel="0" collapsed="false">
      <c r="C70" s="101" t="s">
        <v>46</v>
      </c>
      <c r="D70" s="102" t="n">
        <f aca="false">+SUM(D61:D68)</f>
        <v>417462.79</v>
      </c>
      <c r="E70" s="102" t="n">
        <f aca="false">+SUM(E61:E68)</f>
        <v>361332.36</v>
      </c>
      <c r="F70" s="102" t="n">
        <f aca="false">+SUM(F61:F68)</f>
        <v>596570.26</v>
      </c>
      <c r="G70" s="102" t="n">
        <f aca="false">+SUM(G61:G68)</f>
        <v>1375365.41</v>
      </c>
      <c r="H70" s="102" t="n">
        <f aca="false">+SUM(H61:H68)</f>
        <v>706942.95</v>
      </c>
      <c r="I70" s="102" t="n">
        <f aca="false">+SUM(I61:I68)</f>
        <v>289136.24</v>
      </c>
      <c r="J70" s="102" t="n">
        <f aca="false">+SUM(J61:J68)</f>
        <v>289775</v>
      </c>
      <c r="K70" s="102" t="n">
        <f aca="false">+SUM(K61:K68)</f>
        <v>2125862.44</v>
      </c>
      <c r="L70" s="102" t="n">
        <f aca="false">+SUM(L61:L68)</f>
        <v>855492</v>
      </c>
      <c r="M70" s="102" t="n">
        <f aca="false">+SUM(M61:M68)</f>
        <v>1272181.32257327</v>
      </c>
      <c r="N70" s="102" t="n">
        <f aca="false">+SUM(N61:N68)</f>
        <v>1272181.32257327</v>
      </c>
      <c r="O70" s="102" t="n">
        <f aca="false">+SUM(O61:O68)</f>
        <v>2960065.34111111</v>
      </c>
      <c r="P70" s="102" t="n">
        <f aca="false">+SUM(P61:P68)</f>
        <v>1291908.1528427</v>
      </c>
      <c r="Q70" s="102" t="n">
        <f aca="false">+SUM(Q61:Q68)</f>
        <v>1291908.1528427</v>
      </c>
      <c r="R70" s="102" t="n">
        <f aca="false">+SUM(R61:R68)</f>
        <v>1291908.1528427</v>
      </c>
      <c r="S70" s="102" t="n">
        <f aca="false">+SUM(S61:S68)</f>
        <v>3457587.75</v>
      </c>
      <c r="T70" s="103" t="n">
        <f aca="false">+D70+E70+F70+H70+I70+J70+L70+M70+N70+P70+Q70+R70</f>
        <v>9936798.70367465</v>
      </c>
      <c r="U70" s="25"/>
      <c r="V70" s="104" t="n">
        <f aca="false">+SUM(V61:V68)</f>
        <v>1375365.41</v>
      </c>
      <c r="W70" s="105" t="n">
        <f aca="false">+SUM(W61:W68)</f>
        <v>1285854.19</v>
      </c>
      <c r="X70" s="105" t="n">
        <f aca="false">+SUM(X61:X68)</f>
        <v>3399854.64514655</v>
      </c>
      <c r="Y70" s="105" t="n">
        <f aca="false">+SUM(Y61:Y68)</f>
        <v>3875724.4585281</v>
      </c>
      <c r="Z70" s="106" t="n">
        <f aca="false">+SUM(Z61:Z68)</f>
        <v>9936798.70367465</v>
      </c>
    </row>
    <row r="71" customFormat="false" ht="12.75" hidden="false" customHeight="false" outlineLevel="0" collapsed="false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107"/>
      <c r="W71" s="107"/>
      <c r="X71" s="107"/>
      <c r="Y71" s="107"/>
      <c r="Z71" s="107"/>
    </row>
    <row r="72" customFormat="false" ht="13.5" hidden="false" customHeight="false" outlineLevel="0" collapsed="false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 t="s">
        <v>59</v>
      </c>
      <c r="W72" s="25"/>
      <c r="X72" s="25"/>
      <c r="Y72" s="25"/>
      <c r="Z72" s="25"/>
    </row>
    <row r="73" customFormat="false" ht="12.75" hidden="false" customHeight="false" outlineLevel="0" collapsed="false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08" t="n">
        <f aca="false">+V61-V39</f>
        <v>0</v>
      </c>
      <c r="W73" s="109" t="n">
        <f aca="false">+W61-W39</f>
        <v>0</v>
      </c>
      <c r="X73" s="109" t="n">
        <f aca="false">+X61-X39</f>
        <v>-109286.571462161</v>
      </c>
      <c r="Y73" s="109" t="n">
        <f aca="false">+Y61-Y39</f>
        <v>0</v>
      </c>
      <c r="Z73" s="110" t="n">
        <f aca="false">+Z61-Z39</f>
        <v>-109286.571462161</v>
      </c>
    </row>
    <row r="74" customFormat="false" ht="12.75" hidden="false" customHeight="false" outlineLevel="0" collapsed="false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82" t="n">
        <f aca="false">+V62-V40</f>
        <v>0</v>
      </c>
      <c r="W74" s="83" t="n">
        <f aca="false">+W62-W40</f>
        <v>0</v>
      </c>
      <c r="X74" s="83" t="n">
        <f aca="false">+X62-X40</f>
        <v>-148217.591111111</v>
      </c>
      <c r="Y74" s="83" t="n">
        <f aca="false">+Y62-Y40</f>
        <v>0</v>
      </c>
      <c r="Z74" s="84" t="n">
        <f aca="false">+Z62-Z40</f>
        <v>-148217.591111111</v>
      </c>
    </row>
    <row r="75" customFormat="false" ht="12.75" hidden="false" customHeight="false" outlineLevel="0" collapsed="false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82" t="n">
        <f aca="false">+V63-V41</f>
        <v>0</v>
      </c>
      <c r="W75" s="83" t="n">
        <f aca="false">+W63-W41</f>
        <v>0</v>
      </c>
      <c r="X75" s="83" t="n">
        <f aca="false">+X63-X41</f>
        <v>-102</v>
      </c>
      <c r="Y75" s="83" t="n">
        <f aca="false">+Y63-Y41</f>
        <v>0</v>
      </c>
      <c r="Z75" s="84" t="n">
        <f aca="false">+Z63-Z41</f>
        <v>-102</v>
      </c>
    </row>
    <row r="76" customFormat="false" ht="12.75" hidden="false" customHeight="false" outlineLevel="0" collapsed="false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82" t="n">
        <f aca="false">+V64-V42</f>
        <v>0</v>
      </c>
      <c r="W76" s="83" t="n">
        <f aca="false">+W64-W42</f>
        <v>0</v>
      </c>
      <c r="X76" s="83" t="n">
        <f aca="false">+X64-X42</f>
        <v>72102.7777777779</v>
      </c>
      <c r="Y76" s="83" t="n">
        <f aca="false">+Y64-Y42</f>
        <v>0</v>
      </c>
      <c r="Z76" s="84" t="n">
        <f aca="false">+Z64-Z42</f>
        <v>72102.777777778</v>
      </c>
    </row>
    <row r="77" customFormat="false" ht="12.75" hidden="false" customHeight="false" outlineLevel="0" collapsed="false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82" t="n">
        <f aca="false">+V65-V43</f>
        <v>0</v>
      </c>
      <c r="W77" s="83" t="n">
        <f aca="false">+W65-W43</f>
        <v>0</v>
      </c>
      <c r="X77" s="83" t="n">
        <f aca="false">+X65-X43</f>
        <v>-252549.16</v>
      </c>
      <c r="Y77" s="83" t="n">
        <f aca="false">+Y65-Y43</f>
        <v>0</v>
      </c>
      <c r="Z77" s="84" t="n">
        <f aca="false">+Z65-Z43</f>
        <v>-252549.16</v>
      </c>
    </row>
    <row r="78" customFormat="false" ht="12.75" hidden="false" customHeight="false" outlineLevel="0" collapsed="false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82" t="n">
        <f aca="false">+V66-V44</f>
        <v>0</v>
      </c>
      <c r="W78" s="83" t="n">
        <f aca="false">+W66-W44</f>
        <v>0</v>
      </c>
      <c r="X78" s="83" t="n">
        <f aca="false">+X66-X44</f>
        <v>15941</v>
      </c>
      <c r="Y78" s="83" t="n">
        <f aca="false">+Y66-Y44</f>
        <v>0</v>
      </c>
      <c r="Z78" s="84" t="n">
        <f aca="false">+Z66-Z44</f>
        <v>15941</v>
      </c>
    </row>
    <row r="79" customFormat="false" ht="12.75" hidden="false" customHeight="false" outlineLevel="0" collapsed="false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82" t="n">
        <f aca="false">+V67-V45</f>
        <v>0</v>
      </c>
      <c r="W79" s="83" t="n">
        <f aca="false">+W67-W45</f>
        <v>0</v>
      </c>
      <c r="X79" s="83" t="n">
        <f aca="false">+X67-X45</f>
        <v>10117.2222222222</v>
      </c>
      <c r="Y79" s="83" t="n">
        <f aca="false">+Y67-Y45</f>
        <v>0</v>
      </c>
      <c r="Z79" s="84" t="n">
        <f aca="false">+Z67-Z45</f>
        <v>10117.2222222222</v>
      </c>
    </row>
    <row r="80" customFormat="false" ht="12.75" hidden="false" customHeight="false" outlineLevel="0" collapsed="false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82" t="n">
        <f aca="false">+V68-V46</f>
        <v>0</v>
      </c>
      <c r="W80" s="83" t="n">
        <f aca="false">+W68-W46</f>
        <v>0</v>
      </c>
      <c r="X80" s="83" t="n">
        <f aca="false">+X68-X46</f>
        <v>-4695</v>
      </c>
      <c r="Y80" s="83" t="n">
        <f aca="false">+Y68-Y46</f>
        <v>0</v>
      </c>
      <c r="Z80" s="84" t="n">
        <f aca="false">+Z68-Z46</f>
        <v>-4695</v>
      </c>
    </row>
    <row r="81" customFormat="false" ht="12.75" hidden="false" customHeight="false" outlineLevel="0" collapsed="false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82" t="n">
        <f aca="false">+V69-V47</f>
        <v>0</v>
      </c>
      <c r="W81" s="83" t="n">
        <f aca="false">+W69-W47</f>
        <v>0</v>
      </c>
      <c r="X81" s="83" t="n">
        <f aca="false">+X69-X47</f>
        <v>0</v>
      </c>
      <c r="Y81" s="83" t="n">
        <f aca="false">+Y69-Y47</f>
        <v>0</v>
      </c>
      <c r="Z81" s="84" t="n">
        <f aca="false">+Z69-Z47</f>
        <v>0</v>
      </c>
    </row>
    <row r="82" customFormat="false" ht="13.5" hidden="false" customHeight="false" outlineLevel="0" collapsed="false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111" t="n">
        <f aca="false">+SUM(V73:V80)</f>
        <v>0</v>
      </c>
      <c r="W82" s="112" t="n">
        <f aca="false">+SUM(W73:W80)</f>
        <v>0</v>
      </c>
      <c r="X82" s="112" t="n">
        <f aca="false">+SUM(X73:X80)</f>
        <v>-416689.322573272</v>
      </c>
      <c r="Y82" s="112" t="n">
        <f aca="false">+SUM(Y73:Y80)</f>
        <v>0</v>
      </c>
      <c r="Z82" s="113" t="n">
        <f aca="false">+SUM(Z73:Z80)</f>
        <v>-416689.322573273</v>
      </c>
    </row>
    <row r="83" customFormat="false" ht="12.75" hidden="false" customHeight="false" outlineLevel="0" collapsed="false">
      <c r="Z83" s="114"/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&amp;CPrepared by slamb &amp;D&amp;RPage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8.99"/>
    <col collapsed="false" customWidth="true" hidden="false" outlineLevel="0" max="3" min="3" style="0" width="11.13"/>
    <col collapsed="false" customWidth="true" hidden="false" outlineLevel="0" max="4" min="4" style="0" width="10.56"/>
    <col collapsed="false" customWidth="true" hidden="false" outlineLevel="0" max="5" min="5" style="0" width="9.7"/>
    <col collapsed="false" customWidth="true" hidden="false" outlineLevel="0" max="8" min="6" style="0" width="8.99"/>
    <col collapsed="false" customWidth="true" hidden="false" outlineLevel="0" max="13" min="9" style="0" width="12.14"/>
    <col collapsed="false" customWidth="true" hidden="false" outlineLevel="0" max="14" min="14" style="0" width="10.56"/>
  </cols>
  <sheetData>
    <row r="1" customFormat="false" ht="12.75" hidden="false" customHeight="false" outlineLevel="0" collapsed="false">
      <c r="A1" s="115" t="s">
        <v>60</v>
      </c>
    </row>
    <row r="3" customFormat="false" ht="12.75" hidden="false" customHeight="false" outlineLevel="0" collapsed="false">
      <c r="A3" s="19" t="s">
        <v>16</v>
      </c>
    </row>
    <row r="4" customFormat="false" ht="12.75" hidden="false" customHeight="true" outlineLevel="0" collapsed="false">
      <c r="A4" s="116" t="s">
        <v>61</v>
      </c>
      <c r="B4" s="117" t="s">
        <v>17</v>
      </c>
      <c r="C4" s="117" t="s">
        <v>18</v>
      </c>
    </row>
    <row r="6" customFormat="false" ht="12.75" hidden="false" customHeight="false" outlineLevel="0" collapsed="false">
      <c r="B6" s="29" t="s">
        <v>19</v>
      </c>
      <c r="C6" s="29" t="s">
        <v>20</v>
      </c>
      <c r="D6" s="29" t="s">
        <v>21</v>
      </c>
      <c r="E6" s="29" t="s">
        <v>23</v>
      </c>
      <c r="F6" s="29" t="s">
        <v>24</v>
      </c>
      <c r="G6" s="29" t="s">
        <v>25</v>
      </c>
      <c r="H6" s="29" t="s">
        <v>27</v>
      </c>
      <c r="I6" s="29" t="s">
        <v>28</v>
      </c>
      <c r="J6" s="29" t="s">
        <v>29</v>
      </c>
      <c r="K6" s="29" t="s">
        <v>31</v>
      </c>
      <c r="L6" s="29" t="s">
        <v>32</v>
      </c>
      <c r="M6" s="29" t="s">
        <v>33</v>
      </c>
      <c r="N6" s="118" t="s">
        <v>62</v>
      </c>
    </row>
    <row r="7" customFormat="false" ht="12.75" hidden="false" customHeight="false" outlineLevel="0" collapsed="false">
      <c r="A7" s="119" t="s">
        <v>37</v>
      </c>
      <c r="B7" s="120" t="n">
        <v>273488.65</v>
      </c>
      <c r="C7" s="120" t="n">
        <v>192916.37</v>
      </c>
      <c r="D7" s="120" t="n">
        <v>245887.86</v>
      </c>
      <c r="E7" s="120" t="n">
        <v>393754.8</v>
      </c>
      <c r="F7" s="120" t="n">
        <v>200296.5</v>
      </c>
      <c r="G7" s="120" t="n">
        <v>141506.58</v>
      </c>
      <c r="H7" s="120" t="n">
        <v>186815</v>
      </c>
      <c r="I7" s="120" t="n">
        <v>296101.641666667</v>
      </c>
      <c r="J7" s="120" t="n">
        <v>296101.641666667</v>
      </c>
      <c r="K7" s="120" t="n">
        <v>315828.441666667</v>
      </c>
      <c r="L7" s="120" t="n">
        <v>315828.441666667</v>
      </c>
      <c r="M7" s="120" t="n">
        <v>315828.441666667</v>
      </c>
      <c r="N7" s="121" t="n">
        <v>1634665.76</v>
      </c>
    </row>
    <row r="8" customFormat="false" ht="12.75" hidden="true" customHeight="false" outlineLevel="0" collapsed="false">
      <c r="A8" s="29" t="s">
        <v>63</v>
      </c>
      <c r="B8" s="120" t="n">
        <v>0</v>
      </c>
      <c r="C8" s="120" t="n">
        <v>0</v>
      </c>
      <c r="D8" s="120" t="n">
        <v>0</v>
      </c>
      <c r="E8" s="120" t="n">
        <v>0</v>
      </c>
      <c r="F8" s="120" t="n">
        <v>0</v>
      </c>
      <c r="G8" s="120" t="n">
        <v>0</v>
      </c>
      <c r="H8" s="120" t="n">
        <v>0</v>
      </c>
      <c r="I8" s="120" t="n">
        <v>1991</v>
      </c>
      <c r="J8" s="120" t="n">
        <v>1991</v>
      </c>
      <c r="K8" s="120" t="n">
        <v>1991</v>
      </c>
      <c r="L8" s="120" t="n">
        <v>1991</v>
      </c>
      <c r="M8" s="120" t="n">
        <v>1991</v>
      </c>
      <c r="N8" s="121" t="n">
        <v>0</v>
      </c>
    </row>
    <row r="9" customFormat="false" ht="12.75" hidden="true" customHeight="false" outlineLevel="0" collapsed="false">
      <c r="A9" s="29" t="s">
        <v>64</v>
      </c>
      <c r="B9" s="120" t="n">
        <v>0</v>
      </c>
      <c r="C9" s="120" t="n">
        <v>0</v>
      </c>
      <c r="D9" s="120" t="n">
        <v>0</v>
      </c>
      <c r="E9" s="120" t="n">
        <v>0</v>
      </c>
      <c r="F9" s="120" t="n">
        <v>0</v>
      </c>
      <c r="G9" s="120" t="n">
        <v>0</v>
      </c>
      <c r="H9" s="120" t="n">
        <v>0</v>
      </c>
      <c r="I9" s="120" t="n">
        <v>196774</v>
      </c>
      <c r="J9" s="120" t="n">
        <v>196774</v>
      </c>
      <c r="K9" s="120" t="n">
        <v>196774</v>
      </c>
      <c r="L9" s="120" t="n">
        <v>196774</v>
      </c>
      <c r="M9" s="120" t="n">
        <v>196774</v>
      </c>
      <c r="N9" s="121" t="n">
        <v>0</v>
      </c>
    </row>
    <row r="10" customFormat="false" ht="12.75" hidden="true" customHeight="false" outlineLevel="0" collapsed="false">
      <c r="A10" s="29" t="s">
        <v>65</v>
      </c>
      <c r="B10" s="120" t="n">
        <v>0</v>
      </c>
      <c r="C10" s="120" t="n">
        <v>0</v>
      </c>
      <c r="D10" s="120" t="n">
        <v>0</v>
      </c>
      <c r="E10" s="120" t="n">
        <v>0</v>
      </c>
      <c r="F10" s="120" t="n">
        <v>0</v>
      </c>
      <c r="G10" s="120" t="n">
        <v>0</v>
      </c>
      <c r="H10" s="120" t="n">
        <v>0</v>
      </c>
      <c r="I10" s="120" t="n">
        <v>0</v>
      </c>
      <c r="J10" s="120" t="n">
        <v>0</v>
      </c>
      <c r="K10" s="120" t="n">
        <v>0</v>
      </c>
      <c r="L10" s="120" t="n">
        <v>0</v>
      </c>
      <c r="M10" s="120" t="n">
        <v>0</v>
      </c>
      <c r="N10" s="121" t="n">
        <v>0</v>
      </c>
    </row>
    <row r="11" customFormat="false" ht="12.75" hidden="true" customHeight="false" outlineLevel="0" collapsed="false">
      <c r="A11" s="29" t="s">
        <v>66</v>
      </c>
      <c r="B11" s="120" t="n">
        <v>9454.2</v>
      </c>
      <c r="C11" s="120" t="n">
        <v>27605.9</v>
      </c>
      <c r="D11" s="120" t="n">
        <v>45642.43</v>
      </c>
      <c r="E11" s="120" t="n">
        <v>43687.84</v>
      </c>
      <c r="F11" s="120" t="n">
        <v>26480.92</v>
      </c>
      <c r="G11" s="120" t="n">
        <v>36771.96</v>
      </c>
      <c r="H11" s="120" t="n">
        <v>50547.97</v>
      </c>
      <c r="I11" s="120" t="n">
        <v>0</v>
      </c>
      <c r="J11" s="120" t="n">
        <v>0</v>
      </c>
      <c r="K11" s="120" t="n">
        <v>0</v>
      </c>
      <c r="L11" s="120" t="n">
        <v>0</v>
      </c>
      <c r="M11" s="120" t="n">
        <v>0</v>
      </c>
      <c r="N11" s="121" t="n">
        <v>240191.22</v>
      </c>
    </row>
    <row r="12" customFormat="false" ht="12.75" hidden="false" customHeight="false" outlineLevel="0" collapsed="false">
      <c r="A12" s="119" t="s">
        <v>38</v>
      </c>
      <c r="B12" s="120" t="n">
        <v>9454.2</v>
      </c>
      <c r="C12" s="120" t="n">
        <v>27605.9</v>
      </c>
      <c r="D12" s="120" t="n">
        <v>45642.43</v>
      </c>
      <c r="E12" s="120" t="n">
        <v>43687.84</v>
      </c>
      <c r="F12" s="120" t="n">
        <v>26480.92</v>
      </c>
      <c r="G12" s="120" t="n">
        <v>36771.96</v>
      </c>
      <c r="H12" s="120" t="n">
        <v>50547.97</v>
      </c>
      <c r="I12" s="120" t="n">
        <v>198765</v>
      </c>
      <c r="J12" s="120" t="n">
        <v>198765</v>
      </c>
      <c r="K12" s="120" t="n">
        <v>198765</v>
      </c>
      <c r="L12" s="120" t="n">
        <v>198765</v>
      </c>
      <c r="M12" s="120" t="n">
        <v>198765</v>
      </c>
      <c r="N12" s="121" t="n">
        <v>240191.22</v>
      </c>
    </row>
    <row r="13" customFormat="false" ht="12.75" hidden="true" customHeight="false" outlineLevel="0" collapsed="false">
      <c r="A13" s="29" t="s">
        <v>67</v>
      </c>
      <c r="B13" s="120" t="n">
        <v>0</v>
      </c>
      <c r="C13" s="120" t="n">
        <v>0</v>
      </c>
      <c r="D13" s="120" t="n">
        <v>0</v>
      </c>
      <c r="E13" s="120" t="n">
        <v>0</v>
      </c>
      <c r="F13" s="120" t="n">
        <v>0</v>
      </c>
      <c r="G13" s="120" t="n">
        <v>0</v>
      </c>
      <c r="H13" s="120" t="n">
        <v>0</v>
      </c>
      <c r="I13" s="120" t="n">
        <v>0</v>
      </c>
      <c r="J13" s="120" t="n">
        <v>0</v>
      </c>
      <c r="K13" s="120" t="n">
        <v>0</v>
      </c>
      <c r="L13" s="120" t="n">
        <v>0</v>
      </c>
      <c r="M13" s="120" t="n">
        <v>0</v>
      </c>
      <c r="N13" s="121" t="n">
        <v>0</v>
      </c>
    </row>
    <row r="14" customFormat="false" ht="12.75" hidden="true" customHeight="false" outlineLevel="0" collapsed="false">
      <c r="A14" s="29" t="s">
        <v>68</v>
      </c>
      <c r="B14" s="120" t="n">
        <v>0</v>
      </c>
      <c r="C14" s="120" t="n">
        <v>0</v>
      </c>
      <c r="D14" s="120" t="n">
        <v>0</v>
      </c>
      <c r="E14" s="120" t="n">
        <v>0</v>
      </c>
      <c r="F14" s="120" t="n">
        <v>0</v>
      </c>
      <c r="G14" s="120" t="n">
        <v>0</v>
      </c>
      <c r="H14" s="120" t="n">
        <v>0</v>
      </c>
      <c r="I14" s="120" t="n">
        <v>0</v>
      </c>
      <c r="J14" s="120" t="n">
        <v>0</v>
      </c>
      <c r="K14" s="120" t="n">
        <v>0</v>
      </c>
      <c r="L14" s="120" t="n">
        <v>0</v>
      </c>
      <c r="M14" s="120" t="n">
        <v>0</v>
      </c>
      <c r="N14" s="121" t="n">
        <v>0</v>
      </c>
    </row>
    <row r="15" customFormat="false" ht="12.75" hidden="true" customHeight="false" outlineLevel="0" collapsed="false">
      <c r="A15" s="29" t="s">
        <v>69</v>
      </c>
      <c r="B15" s="120" t="n">
        <v>0</v>
      </c>
      <c r="C15" s="120" t="n">
        <v>0</v>
      </c>
      <c r="D15" s="120" t="n">
        <v>0</v>
      </c>
      <c r="E15" s="120" t="n">
        <v>0</v>
      </c>
      <c r="F15" s="120" t="n">
        <v>0</v>
      </c>
      <c r="G15" s="120" t="n">
        <v>0</v>
      </c>
      <c r="H15" s="120" t="n">
        <v>0</v>
      </c>
      <c r="I15" s="120" t="n">
        <v>0</v>
      </c>
      <c r="J15" s="120" t="n">
        <v>0</v>
      </c>
      <c r="K15" s="120" t="n">
        <v>0</v>
      </c>
      <c r="L15" s="120" t="n">
        <v>0</v>
      </c>
      <c r="M15" s="120" t="n">
        <v>0</v>
      </c>
      <c r="N15" s="121" t="n">
        <v>0</v>
      </c>
    </row>
    <row r="16" customFormat="false" ht="12.75" hidden="true" customHeight="false" outlineLevel="0" collapsed="false">
      <c r="A16" s="29" t="s">
        <v>70</v>
      </c>
      <c r="B16" s="120" t="n">
        <v>0</v>
      </c>
      <c r="C16" s="120" t="n">
        <v>0</v>
      </c>
      <c r="D16" s="120" t="n">
        <v>0</v>
      </c>
      <c r="E16" s="120" t="n">
        <v>0</v>
      </c>
      <c r="F16" s="120" t="n">
        <v>0</v>
      </c>
      <c r="G16" s="120" t="n">
        <v>0</v>
      </c>
      <c r="H16" s="120" t="n">
        <v>0</v>
      </c>
      <c r="I16" s="120" t="n">
        <v>0</v>
      </c>
      <c r="J16" s="120" t="n">
        <v>0</v>
      </c>
      <c r="K16" s="120" t="n">
        <v>0</v>
      </c>
      <c r="L16" s="120" t="n">
        <v>0</v>
      </c>
      <c r="M16" s="120" t="n">
        <v>0</v>
      </c>
      <c r="N16" s="121" t="n">
        <v>0</v>
      </c>
    </row>
    <row r="17" customFormat="false" ht="12.75" hidden="true" customHeight="false" outlineLevel="0" collapsed="false">
      <c r="A17" s="29" t="s">
        <v>71</v>
      </c>
      <c r="B17" s="120" t="n">
        <v>0</v>
      </c>
      <c r="C17" s="120" t="n">
        <v>0</v>
      </c>
      <c r="D17" s="120" t="n">
        <v>0</v>
      </c>
      <c r="E17" s="120" t="n">
        <v>0</v>
      </c>
      <c r="F17" s="120" t="n">
        <v>0</v>
      </c>
      <c r="G17" s="120" t="n">
        <v>0</v>
      </c>
      <c r="H17" s="120" t="n">
        <v>0</v>
      </c>
      <c r="I17" s="120" t="n">
        <v>4996</v>
      </c>
      <c r="J17" s="120" t="n">
        <v>4996</v>
      </c>
      <c r="K17" s="120" t="n">
        <v>4996</v>
      </c>
      <c r="L17" s="120" t="n">
        <v>4996</v>
      </c>
      <c r="M17" s="120" t="n">
        <v>4996</v>
      </c>
      <c r="N17" s="121" t="n">
        <v>0</v>
      </c>
    </row>
    <row r="18" customFormat="false" ht="12.75" hidden="true" customHeight="false" outlineLevel="0" collapsed="false">
      <c r="A18" s="29" t="s">
        <v>72</v>
      </c>
      <c r="B18" s="120" t="n">
        <v>0</v>
      </c>
      <c r="C18" s="120" t="n">
        <v>0</v>
      </c>
      <c r="D18" s="120" t="n">
        <v>0</v>
      </c>
      <c r="E18" s="120" t="n">
        <v>0</v>
      </c>
      <c r="F18" s="120" t="n">
        <v>0</v>
      </c>
      <c r="G18" s="120" t="n">
        <v>0</v>
      </c>
      <c r="H18" s="120" t="n">
        <v>0</v>
      </c>
      <c r="I18" s="120" t="n">
        <v>0</v>
      </c>
      <c r="J18" s="120" t="n">
        <v>0</v>
      </c>
      <c r="K18" s="120" t="n">
        <v>0</v>
      </c>
      <c r="L18" s="120" t="n">
        <v>0</v>
      </c>
      <c r="M18" s="120" t="n">
        <v>0</v>
      </c>
      <c r="N18" s="121" t="n">
        <v>0</v>
      </c>
    </row>
    <row r="19" customFormat="false" ht="12.75" hidden="true" customHeight="false" outlineLevel="0" collapsed="false">
      <c r="A19" s="29" t="s">
        <v>73</v>
      </c>
      <c r="B19" s="120" t="n">
        <v>0</v>
      </c>
      <c r="C19" s="120" t="n">
        <v>0</v>
      </c>
      <c r="D19" s="120" t="n">
        <v>0</v>
      </c>
      <c r="E19" s="120" t="n">
        <v>0</v>
      </c>
      <c r="F19" s="120" t="n">
        <v>0</v>
      </c>
      <c r="G19" s="120" t="n">
        <v>0</v>
      </c>
      <c r="H19" s="120" t="n">
        <v>0</v>
      </c>
      <c r="I19" s="120" t="n">
        <v>0</v>
      </c>
      <c r="J19" s="120" t="n">
        <v>0</v>
      </c>
      <c r="K19" s="120" t="n">
        <v>0</v>
      </c>
      <c r="L19" s="120" t="n">
        <v>0</v>
      </c>
      <c r="M19" s="120" t="n">
        <v>0</v>
      </c>
      <c r="N19" s="121" t="n">
        <v>0</v>
      </c>
    </row>
    <row r="20" customFormat="false" ht="12.75" hidden="true" customHeight="false" outlineLevel="0" collapsed="false">
      <c r="A20" s="29" t="s">
        <v>74</v>
      </c>
      <c r="B20" s="120" t="n">
        <v>0</v>
      </c>
      <c r="C20" s="120" t="n">
        <v>0</v>
      </c>
      <c r="D20" s="120" t="n">
        <v>0</v>
      </c>
      <c r="E20" s="120" t="n">
        <v>0</v>
      </c>
      <c r="F20" s="120" t="n">
        <v>0</v>
      </c>
      <c r="G20" s="120" t="n">
        <v>0</v>
      </c>
      <c r="H20" s="120" t="n">
        <v>0</v>
      </c>
      <c r="I20" s="120" t="n">
        <v>0</v>
      </c>
      <c r="J20" s="120" t="n">
        <v>0</v>
      </c>
      <c r="K20" s="120" t="n">
        <v>0</v>
      </c>
      <c r="L20" s="120" t="n">
        <v>0</v>
      </c>
      <c r="M20" s="120" t="n">
        <v>0</v>
      </c>
      <c r="N20" s="121" t="n">
        <v>0</v>
      </c>
    </row>
    <row r="21" customFormat="false" ht="12.75" hidden="true" customHeight="false" outlineLevel="0" collapsed="false">
      <c r="A21" s="29" t="s">
        <v>75</v>
      </c>
      <c r="B21" s="120" t="n">
        <v>0</v>
      </c>
      <c r="C21" s="120" t="n">
        <v>0</v>
      </c>
      <c r="D21" s="120" t="n">
        <v>0</v>
      </c>
      <c r="E21" s="120" t="n">
        <v>0</v>
      </c>
      <c r="F21" s="120" t="n">
        <v>0</v>
      </c>
      <c r="G21" s="120" t="n">
        <v>0</v>
      </c>
      <c r="H21" s="120" t="n">
        <v>0</v>
      </c>
      <c r="I21" s="120" t="n">
        <v>0</v>
      </c>
      <c r="J21" s="120" t="n">
        <v>0</v>
      </c>
      <c r="K21" s="120" t="n">
        <v>0</v>
      </c>
      <c r="L21" s="120" t="n">
        <v>0</v>
      </c>
      <c r="M21" s="120" t="n">
        <v>0</v>
      </c>
      <c r="N21" s="121" t="n">
        <v>0</v>
      </c>
    </row>
    <row r="22" customFormat="false" ht="12.75" hidden="true" customHeight="false" outlineLevel="0" collapsed="false">
      <c r="A22" s="29" t="s">
        <v>76</v>
      </c>
      <c r="B22" s="120" t="n">
        <v>0</v>
      </c>
      <c r="C22" s="120" t="n">
        <v>0</v>
      </c>
      <c r="D22" s="120" t="n">
        <v>0</v>
      </c>
      <c r="E22" s="120" t="n">
        <v>0</v>
      </c>
      <c r="F22" s="120" t="n">
        <v>0</v>
      </c>
      <c r="G22" s="120" t="n">
        <v>0</v>
      </c>
      <c r="H22" s="120" t="n">
        <v>0</v>
      </c>
      <c r="I22" s="120" t="n">
        <v>0</v>
      </c>
      <c r="J22" s="120" t="n">
        <v>0</v>
      </c>
      <c r="K22" s="120" t="n">
        <v>0</v>
      </c>
      <c r="L22" s="120" t="n">
        <v>0</v>
      </c>
      <c r="M22" s="120" t="n">
        <v>0</v>
      </c>
      <c r="N22" s="121" t="n">
        <v>0</v>
      </c>
    </row>
    <row r="23" customFormat="false" ht="12.75" hidden="true" customHeight="false" outlineLevel="0" collapsed="false">
      <c r="A23" s="29" t="s">
        <v>77</v>
      </c>
      <c r="B23" s="120" t="n">
        <v>8038.87</v>
      </c>
      <c r="C23" s="120" t="n">
        <v>1827.13</v>
      </c>
      <c r="D23" s="120" t="n">
        <v>7785.33</v>
      </c>
      <c r="E23" s="120" t="n">
        <v>1301.98</v>
      </c>
      <c r="F23" s="120" t="n">
        <v>832.91</v>
      </c>
      <c r="G23" s="120" t="n">
        <v>930.78</v>
      </c>
      <c r="H23" s="120" t="n">
        <v>4894.48</v>
      </c>
      <c r="I23" s="120" t="n">
        <v>0</v>
      </c>
      <c r="J23" s="120" t="n">
        <v>0</v>
      </c>
      <c r="K23" s="120" t="n">
        <v>0</v>
      </c>
      <c r="L23" s="120" t="n">
        <v>0</v>
      </c>
      <c r="M23" s="120" t="n">
        <v>0</v>
      </c>
      <c r="N23" s="121" t="n">
        <v>25611.48</v>
      </c>
    </row>
    <row r="24" customFormat="false" ht="12.75" hidden="false" customHeight="false" outlineLevel="0" collapsed="false">
      <c r="A24" s="119" t="s">
        <v>39</v>
      </c>
      <c r="B24" s="120" t="n">
        <v>8038.87</v>
      </c>
      <c r="C24" s="120" t="n">
        <v>1827.13</v>
      </c>
      <c r="D24" s="120" t="n">
        <v>7785.33</v>
      </c>
      <c r="E24" s="120" t="n">
        <v>1301.98</v>
      </c>
      <c r="F24" s="120" t="n">
        <v>832.91</v>
      </c>
      <c r="G24" s="120" t="n">
        <v>930.78</v>
      </c>
      <c r="H24" s="120" t="n">
        <v>4894.48</v>
      </c>
      <c r="I24" s="120" t="n">
        <v>4996</v>
      </c>
      <c r="J24" s="120" t="n">
        <v>4996</v>
      </c>
      <c r="K24" s="120" t="n">
        <v>4996</v>
      </c>
      <c r="L24" s="120" t="n">
        <v>4996</v>
      </c>
      <c r="M24" s="120" t="n">
        <v>4996</v>
      </c>
      <c r="N24" s="121" t="n">
        <v>25611.48</v>
      </c>
    </row>
    <row r="25" customFormat="false" ht="12.75" hidden="true" customHeight="false" outlineLevel="0" collapsed="false">
      <c r="A25" s="29" t="s">
        <v>78</v>
      </c>
      <c r="B25" s="120" t="n">
        <v>0</v>
      </c>
      <c r="C25" s="120" t="n">
        <v>0</v>
      </c>
      <c r="D25" s="120" t="n">
        <v>0</v>
      </c>
      <c r="E25" s="120" t="n">
        <v>0</v>
      </c>
      <c r="F25" s="120" t="n">
        <v>0</v>
      </c>
      <c r="G25" s="120" t="n">
        <v>0</v>
      </c>
      <c r="H25" s="120" t="n">
        <v>0</v>
      </c>
      <c r="I25" s="120" t="n">
        <v>0</v>
      </c>
      <c r="J25" s="120" t="n">
        <v>0</v>
      </c>
      <c r="K25" s="120" t="n">
        <v>0</v>
      </c>
      <c r="L25" s="120" t="n">
        <v>0</v>
      </c>
      <c r="M25" s="120" t="n">
        <v>0</v>
      </c>
      <c r="N25" s="121" t="n">
        <v>0</v>
      </c>
    </row>
    <row r="26" customFormat="false" ht="12.75" hidden="true" customHeight="false" outlineLevel="0" collapsed="false">
      <c r="A26" s="29" t="s">
        <v>79</v>
      </c>
      <c r="B26" s="120" t="n">
        <v>0</v>
      </c>
      <c r="C26" s="120" t="n">
        <v>0</v>
      </c>
      <c r="D26" s="120" t="n">
        <v>0</v>
      </c>
      <c r="E26" s="120" t="n">
        <v>0</v>
      </c>
      <c r="F26" s="120" t="n">
        <v>0</v>
      </c>
      <c r="G26" s="120" t="n">
        <v>0</v>
      </c>
      <c r="H26" s="120" t="n">
        <v>0</v>
      </c>
      <c r="I26" s="120" t="n">
        <v>0</v>
      </c>
      <c r="J26" s="120" t="n">
        <v>0</v>
      </c>
      <c r="K26" s="120" t="n">
        <v>0</v>
      </c>
      <c r="L26" s="120" t="n">
        <v>0</v>
      </c>
      <c r="M26" s="120" t="n">
        <v>0</v>
      </c>
      <c r="N26" s="121" t="n">
        <v>0</v>
      </c>
    </row>
    <row r="27" customFormat="false" ht="12.75" hidden="true" customHeight="false" outlineLevel="0" collapsed="false">
      <c r="A27" s="29" t="s">
        <v>80</v>
      </c>
      <c r="B27" s="120" t="n">
        <v>0</v>
      </c>
      <c r="C27" s="120" t="n">
        <v>0</v>
      </c>
      <c r="D27" s="120" t="n">
        <v>0</v>
      </c>
      <c r="E27" s="120" t="n">
        <v>0</v>
      </c>
      <c r="F27" s="120" t="n">
        <v>0</v>
      </c>
      <c r="G27" s="120" t="n">
        <v>0</v>
      </c>
      <c r="H27" s="120" t="n">
        <v>0</v>
      </c>
      <c r="I27" s="120" t="n">
        <v>0</v>
      </c>
      <c r="J27" s="120" t="n">
        <v>0</v>
      </c>
      <c r="K27" s="120" t="n">
        <v>0</v>
      </c>
      <c r="L27" s="120" t="n">
        <v>0</v>
      </c>
      <c r="M27" s="120" t="n">
        <v>0</v>
      </c>
      <c r="N27" s="121" t="n">
        <v>0</v>
      </c>
    </row>
    <row r="28" customFormat="false" ht="12.75" hidden="true" customHeight="false" outlineLevel="0" collapsed="false">
      <c r="A28" s="29" t="s">
        <v>81</v>
      </c>
      <c r="B28" s="120" t="n">
        <v>0</v>
      </c>
      <c r="C28" s="120" t="n">
        <v>0</v>
      </c>
      <c r="D28" s="120" t="n">
        <v>0</v>
      </c>
      <c r="E28" s="120" t="n">
        <v>0</v>
      </c>
      <c r="F28" s="120" t="n">
        <v>0</v>
      </c>
      <c r="G28" s="120" t="n">
        <v>0</v>
      </c>
      <c r="H28" s="120" t="n">
        <v>0</v>
      </c>
      <c r="I28" s="120" t="n">
        <v>0</v>
      </c>
      <c r="J28" s="120" t="n">
        <v>0</v>
      </c>
      <c r="K28" s="120" t="n">
        <v>0</v>
      </c>
      <c r="L28" s="120" t="n">
        <v>0</v>
      </c>
      <c r="M28" s="120" t="n">
        <v>0</v>
      </c>
      <c r="N28" s="121" t="n">
        <v>0</v>
      </c>
    </row>
    <row r="29" customFormat="false" ht="12.75" hidden="true" customHeight="false" outlineLevel="0" collapsed="false">
      <c r="A29" s="29" t="s">
        <v>82</v>
      </c>
      <c r="B29" s="120" t="n">
        <v>0</v>
      </c>
      <c r="C29" s="120" t="n">
        <v>0</v>
      </c>
      <c r="D29" s="120" t="n">
        <v>0</v>
      </c>
      <c r="E29" s="120" t="n">
        <v>0</v>
      </c>
      <c r="F29" s="120" t="n">
        <v>0</v>
      </c>
      <c r="G29" s="120" t="n">
        <v>0</v>
      </c>
      <c r="H29" s="120" t="n">
        <v>0</v>
      </c>
      <c r="I29" s="120" t="n">
        <v>18242</v>
      </c>
      <c r="J29" s="120" t="n">
        <v>18242</v>
      </c>
      <c r="K29" s="120" t="n">
        <v>18242</v>
      </c>
      <c r="L29" s="120" t="n">
        <v>18242</v>
      </c>
      <c r="M29" s="120" t="n">
        <v>18242</v>
      </c>
      <c r="N29" s="121" t="n">
        <v>0</v>
      </c>
    </row>
    <row r="30" customFormat="false" ht="12.75" hidden="true" customHeight="false" outlineLevel="0" collapsed="false">
      <c r="A30" s="29" t="s">
        <v>83</v>
      </c>
      <c r="B30" s="120" t="n">
        <v>0</v>
      </c>
      <c r="C30" s="120" t="n">
        <v>0</v>
      </c>
      <c r="D30" s="120" t="n">
        <v>0</v>
      </c>
      <c r="E30" s="120" t="n">
        <v>0</v>
      </c>
      <c r="F30" s="120" t="n">
        <v>0</v>
      </c>
      <c r="G30" s="120" t="n">
        <v>0</v>
      </c>
      <c r="H30" s="120" t="n">
        <v>0</v>
      </c>
      <c r="I30" s="120" t="n">
        <v>107340</v>
      </c>
      <c r="J30" s="120" t="n">
        <v>107340</v>
      </c>
      <c r="K30" s="120" t="n">
        <v>107340</v>
      </c>
      <c r="L30" s="120" t="n">
        <v>107340</v>
      </c>
      <c r="M30" s="120" t="n">
        <v>107340</v>
      </c>
      <c r="N30" s="121" t="n">
        <v>0</v>
      </c>
    </row>
    <row r="31" customFormat="false" ht="12.75" hidden="true" customHeight="false" outlineLevel="0" collapsed="false">
      <c r="A31" s="29" t="s">
        <v>84</v>
      </c>
      <c r="B31" s="120" t="n">
        <v>78986.15</v>
      </c>
      <c r="C31" s="120" t="n">
        <v>133337.02</v>
      </c>
      <c r="D31" s="120" t="n">
        <v>78023.71</v>
      </c>
      <c r="E31" s="120" t="n">
        <v>152519.09</v>
      </c>
      <c r="F31" s="120" t="n">
        <v>34053.13</v>
      </c>
      <c r="G31" s="120" t="n">
        <v>40057.25</v>
      </c>
      <c r="H31" s="120" t="n">
        <v>197684.55</v>
      </c>
      <c r="I31" s="120" t="n">
        <v>0</v>
      </c>
      <c r="J31" s="120" t="n">
        <v>0</v>
      </c>
      <c r="K31" s="120" t="n">
        <v>0</v>
      </c>
      <c r="L31" s="120" t="n">
        <v>0</v>
      </c>
      <c r="M31" s="120" t="n">
        <v>0</v>
      </c>
      <c r="N31" s="121" t="n">
        <v>714660.9</v>
      </c>
    </row>
    <row r="32" customFormat="false" ht="12.75" hidden="false" customHeight="false" outlineLevel="0" collapsed="false">
      <c r="A32" s="119" t="s">
        <v>40</v>
      </c>
      <c r="B32" s="120" t="n">
        <v>78986.15</v>
      </c>
      <c r="C32" s="120" t="n">
        <v>133337.02</v>
      </c>
      <c r="D32" s="120" t="n">
        <v>78023.71</v>
      </c>
      <c r="E32" s="120" t="n">
        <v>152519.09</v>
      </c>
      <c r="F32" s="120" t="n">
        <v>34053.13</v>
      </c>
      <c r="G32" s="120" t="n">
        <v>40057.25</v>
      </c>
      <c r="H32" s="120" t="n">
        <v>197684.55</v>
      </c>
      <c r="I32" s="120" t="n">
        <v>125582</v>
      </c>
      <c r="J32" s="120" t="n">
        <v>125582</v>
      </c>
      <c r="K32" s="120" t="n">
        <v>125582</v>
      </c>
      <c r="L32" s="120" t="n">
        <v>125582</v>
      </c>
      <c r="M32" s="120" t="n">
        <v>125582</v>
      </c>
      <c r="N32" s="121" t="n">
        <v>714660.9</v>
      </c>
    </row>
    <row r="33" customFormat="false" ht="12.75" hidden="true" customHeight="false" outlineLevel="0" collapsed="false">
      <c r="A33" s="29" t="s">
        <v>85</v>
      </c>
      <c r="B33" s="120" t="n">
        <v>0</v>
      </c>
      <c r="C33" s="120" t="n">
        <v>0</v>
      </c>
      <c r="D33" s="120" t="n">
        <v>0</v>
      </c>
      <c r="E33" s="120" t="n">
        <v>0</v>
      </c>
      <c r="F33" s="120" t="n">
        <v>0</v>
      </c>
      <c r="G33" s="120" t="n">
        <v>0</v>
      </c>
      <c r="H33" s="120" t="n">
        <v>0</v>
      </c>
      <c r="I33" s="120" t="n">
        <v>0</v>
      </c>
      <c r="J33" s="120" t="n">
        <v>0</v>
      </c>
      <c r="K33" s="120" t="n">
        <v>0</v>
      </c>
      <c r="L33" s="120" t="n">
        <v>0</v>
      </c>
      <c r="M33" s="120" t="n">
        <v>0</v>
      </c>
      <c r="N33" s="121" t="n">
        <v>0</v>
      </c>
    </row>
    <row r="34" customFormat="false" ht="12.75" hidden="true" customHeight="false" outlineLevel="0" collapsed="false">
      <c r="A34" s="29" t="s">
        <v>86</v>
      </c>
      <c r="B34" s="120" t="n">
        <v>0</v>
      </c>
      <c r="C34" s="120" t="n">
        <v>0</v>
      </c>
      <c r="D34" s="120" t="n">
        <v>0</v>
      </c>
      <c r="E34" s="120" t="n">
        <v>0</v>
      </c>
      <c r="F34" s="120" t="n">
        <v>0</v>
      </c>
      <c r="G34" s="120" t="n">
        <v>0</v>
      </c>
      <c r="H34" s="120" t="n">
        <v>0</v>
      </c>
      <c r="I34" s="120" t="n">
        <v>0</v>
      </c>
      <c r="J34" s="120" t="n">
        <v>0</v>
      </c>
      <c r="K34" s="120" t="n">
        <v>0</v>
      </c>
      <c r="L34" s="120" t="n">
        <v>0</v>
      </c>
      <c r="M34" s="120" t="n">
        <v>0</v>
      </c>
      <c r="N34" s="121" t="n">
        <v>0</v>
      </c>
    </row>
    <row r="35" customFormat="false" ht="12.75" hidden="true" customHeight="false" outlineLevel="0" collapsed="false">
      <c r="A35" s="29" t="s">
        <v>87</v>
      </c>
      <c r="B35" s="120" t="n">
        <v>0</v>
      </c>
      <c r="C35" s="120" t="n">
        <v>0</v>
      </c>
      <c r="D35" s="120" t="n">
        <v>0</v>
      </c>
      <c r="E35" s="120" t="n">
        <v>0</v>
      </c>
      <c r="F35" s="120" t="n">
        <v>0</v>
      </c>
      <c r="G35" s="120" t="n">
        <v>0</v>
      </c>
      <c r="H35" s="120" t="n">
        <v>0</v>
      </c>
      <c r="I35" s="120" t="n">
        <v>615583</v>
      </c>
      <c r="J35" s="120" t="n">
        <v>615583</v>
      </c>
      <c r="K35" s="120" t="n">
        <v>615583</v>
      </c>
      <c r="L35" s="120" t="n">
        <v>615583</v>
      </c>
      <c r="M35" s="120" t="n">
        <v>615583</v>
      </c>
      <c r="N35" s="121" t="n">
        <v>0</v>
      </c>
    </row>
    <row r="36" customFormat="false" ht="12.75" hidden="true" customHeight="false" outlineLevel="0" collapsed="false">
      <c r="A36" s="29" t="s">
        <v>88</v>
      </c>
      <c r="B36" s="120" t="n">
        <v>22098.37</v>
      </c>
      <c r="C36" s="120" t="n">
        <v>11431.29</v>
      </c>
      <c r="D36" s="120" t="n">
        <v>181549.67</v>
      </c>
      <c r="E36" s="120" t="n">
        <v>7912.5</v>
      </c>
      <c r="F36" s="120" t="n">
        <v>3700.14</v>
      </c>
      <c r="G36" s="120" t="n">
        <v>41142.71</v>
      </c>
      <c r="H36" s="120" t="n">
        <v>15036.74</v>
      </c>
      <c r="I36" s="120" t="n">
        <v>0</v>
      </c>
      <c r="J36" s="120" t="n">
        <v>0</v>
      </c>
      <c r="K36" s="120" t="n">
        <v>0</v>
      </c>
      <c r="L36" s="120" t="n">
        <v>0</v>
      </c>
      <c r="M36" s="120" t="n">
        <v>0</v>
      </c>
      <c r="N36" s="121" t="n">
        <v>282871.42</v>
      </c>
    </row>
    <row r="37" customFormat="false" ht="12.75" hidden="false" customHeight="false" outlineLevel="0" collapsed="false">
      <c r="A37" s="119" t="s">
        <v>41</v>
      </c>
      <c r="B37" s="120" t="n">
        <v>22098.37</v>
      </c>
      <c r="C37" s="120" t="n">
        <v>11431.29</v>
      </c>
      <c r="D37" s="120" t="n">
        <v>181549.67</v>
      </c>
      <c r="E37" s="120" t="n">
        <v>7912.5</v>
      </c>
      <c r="F37" s="120" t="n">
        <v>3700.14</v>
      </c>
      <c r="G37" s="120" t="n">
        <v>41142.71</v>
      </c>
      <c r="H37" s="120" t="n">
        <v>15036.74</v>
      </c>
      <c r="I37" s="120" t="n">
        <v>615583</v>
      </c>
      <c r="J37" s="120" t="n">
        <v>615583</v>
      </c>
      <c r="K37" s="120" t="n">
        <v>615583</v>
      </c>
      <c r="L37" s="120" t="n">
        <v>615583</v>
      </c>
      <c r="M37" s="120" t="n">
        <v>615583</v>
      </c>
      <c r="N37" s="121" t="n">
        <v>282871.42</v>
      </c>
    </row>
    <row r="38" customFormat="false" ht="12.75" hidden="true" customHeight="false" outlineLevel="0" collapsed="false">
      <c r="A38" s="29" t="s">
        <v>89</v>
      </c>
      <c r="B38" s="120" t="n">
        <v>0</v>
      </c>
      <c r="C38" s="120" t="n">
        <v>0</v>
      </c>
      <c r="D38" s="120" t="n">
        <v>0</v>
      </c>
      <c r="E38" s="120" t="n">
        <v>0</v>
      </c>
      <c r="F38" s="120" t="n">
        <v>0</v>
      </c>
      <c r="G38" s="120" t="n">
        <v>0</v>
      </c>
      <c r="H38" s="120" t="n">
        <v>0</v>
      </c>
      <c r="I38" s="120" t="n">
        <v>0</v>
      </c>
      <c r="J38" s="120" t="n">
        <v>0</v>
      </c>
      <c r="K38" s="120" t="n">
        <v>0</v>
      </c>
      <c r="L38" s="120" t="n">
        <v>0</v>
      </c>
      <c r="M38" s="120" t="n">
        <v>0</v>
      </c>
      <c r="N38" s="121" t="n">
        <v>0</v>
      </c>
    </row>
    <row r="39" customFormat="false" ht="12.75" hidden="true" customHeight="false" outlineLevel="0" collapsed="false">
      <c r="A39" s="29" t="s">
        <v>90</v>
      </c>
      <c r="B39" s="120" t="n">
        <v>0</v>
      </c>
      <c r="C39" s="120" t="n">
        <v>0</v>
      </c>
      <c r="D39" s="120" t="n">
        <v>0</v>
      </c>
      <c r="E39" s="120" t="n">
        <v>0</v>
      </c>
      <c r="F39" s="120" t="n">
        <v>0</v>
      </c>
      <c r="G39" s="120" t="n">
        <v>0</v>
      </c>
      <c r="H39" s="120" t="n">
        <v>0</v>
      </c>
      <c r="I39" s="120" t="n">
        <v>5000</v>
      </c>
      <c r="J39" s="120" t="n">
        <v>5000</v>
      </c>
      <c r="K39" s="120" t="n">
        <v>5000</v>
      </c>
      <c r="L39" s="120" t="n">
        <v>5000</v>
      </c>
      <c r="M39" s="120" t="n">
        <v>5000</v>
      </c>
      <c r="N39" s="121" t="n">
        <v>0</v>
      </c>
    </row>
    <row r="40" customFormat="false" ht="12.75" hidden="true" customHeight="false" outlineLevel="0" collapsed="false">
      <c r="A40" s="29" t="s">
        <v>91</v>
      </c>
      <c r="B40" s="120" t="n">
        <v>17385.79</v>
      </c>
      <c r="C40" s="120" t="n">
        <v>-20806.34</v>
      </c>
      <c r="D40" s="120" t="n">
        <v>28152.91</v>
      </c>
      <c r="E40" s="120" t="n">
        <v>23128.98</v>
      </c>
      <c r="F40" s="120" t="n">
        <v>11680.23</v>
      </c>
      <c r="G40" s="120" t="n">
        <v>27933.11</v>
      </c>
      <c r="H40" s="120" t="n">
        <v>20941.08</v>
      </c>
      <c r="I40" s="120" t="n">
        <v>0</v>
      </c>
      <c r="J40" s="120" t="n">
        <v>0</v>
      </c>
      <c r="K40" s="120" t="n">
        <v>0</v>
      </c>
      <c r="L40" s="120" t="n">
        <v>0</v>
      </c>
      <c r="M40" s="120" t="n">
        <v>0</v>
      </c>
      <c r="N40" s="121" t="n">
        <v>108415.76</v>
      </c>
    </row>
    <row r="41" customFormat="false" ht="12.75" hidden="false" customHeight="false" outlineLevel="0" collapsed="false">
      <c r="A41" s="119" t="s">
        <v>42</v>
      </c>
      <c r="B41" s="120" t="n">
        <v>17385.79</v>
      </c>
      <c r="C41" s="120" t="n">
        <v>-20806.34</v>
      </c>
      <c r="D41" s="120" t="n">
        <v>28152.91</v>
      </c>
      <c r="E41" s="120" t="n">
        <v>23128.98</v>
      </c>
      <c r="F41" s="120" t="n">
        <v>11680.23</v>
      </c>
      <c r="G41" s="120" t="n">
        <v>27933.11</v>
      </c>
      <c r="H41" s="120" t="n">
        <v>20941.08</v>
      </c>
      <c r="I41" s="120" t="n">
        <v>5000</v>
      </c>
      <c r="J41" s="120" t="n">
        <v>5000</v>
      </c>
      <c r="K41" s="120" t="n">
        <v>5000</v>
      </c>
      <c r="L41" s="120" t="n">
        <v>5000</v>
      </c>
      <c r="M41" s="120" t="n">
        <v>5000</v>
      </c>
      <c r="N41" s="121" t="n">
        <v>108415.76</v>
      </c>
    </row>
    <row r="42" customFormat="false" ht="12.75" hidden="true" customHeight="false" outlineLevel="0" collapsed="false">
      <c r="A42" s="29" t="s">
        <v>92</v>
      </c>
      <c r="B42" s="120" t="n">
        <v>0</v>
      </c>
      <c r="C42" s="120" t="n">
        <v>0</v>
      </c>
      <c r="D42" s="120" t="n">
        <v>0</v>
      </c>
      <c r="E42" s="120" t="n">
        <v>0</v>
      </c>
      <c r="F42" s="120" t="n">
        <v>0</v>
      </c>
      <c r="G42" s="120" t="n">
        <v>0</v>
      </c>
      <c r="H42" s="120" t="n">
        <v>0</v>
      </c>
      <c r="I42" s="120" t="n">
        <v>0</v>
      </c>
      <c r="J42" s="120" t="n">
        <v>0</v>
      </c>
      <c r="K42" s="120" t="n">
        <v>0</v>
      </c>
      <c r="L42" s="120" t="n">
        <v>0</v>
      </c>
      <c r="M42" s="120" t="n">
        <v>0</v>
      </c>
      <c r="N42" s="121" t="n">
        <v>0</v>
      </c>
    </row>
    <row r="43" customFormat="false" ht="12.75" hidden="true" customHeight="false" outlineLevel="0" collapsed="false">
      <c r="A43" s="29" t="s">
        <v>93</v>
      </c>
      <c r="B43" s="120" t="n">
        <v>0</v>
      </c>
      <c r="C43" s="120" t="n">
        <v>0</v>
      </c>
      <c r="D43" s="120" t="n">
        <v>0</v>
      </c>
      <c r="E43" s="120" t="n">
        <v>0</v>
      </c>
      <c r="F43" s="120" t="n">
        <v>0</v>
      </c>
      <c r="G43" s="120" t="n">
        <v>0</v>
      </c>
      <c r="H43" s="120" t="n">
        <v>0</v>
      </c>
      <c r="I43" s="120" t="n">
        <v>0</v>
      </c>
      <c r="J43" s="120" t="n">
        <v>0</v>
      </c>
      <c r="K43" s="120" t="n">
        <v>0</v>
      </c>
      <c r="L43" s="120" t="n">
        <v>0</v>
      </c>
      <c r="M43" s="120" t="n">
        <v>0</v>
      </c>
      <c r="N43" s="121" t="n">
        <v>0</v>
      </c>
    </row>
    <row r="44" customFormat="false" ht="12.75" hidden="true" customHeight="false" outlineLevel="0" collapsed="false">
      <c r="A44" s="29" t="s">
        <v>94</v>
      </c>
      <c r="B44" s="120" t="n">
        <v>0</v>
      </c>
      <c r="C44" s="120" t="n">
        <v>0</v>
      </c>
      <c r="D44" s="120" t="n">
        <v>0</v>
      </c>
      <c r="E44" s="120" t="n">
        <v>0</v>
      </c>
      <c r="F44" s="120" t="n">
        <v>0</v>
      </c>
      <c r="G44" s="120" t="n">
        <v>0</v>
      </c>
      <c r="H44" s="120" t="n">
        <v>0</v>
      </c>
      <c r="I44" s="120" t="n">
        <v>2240</v>
      </c>
      <c r="J44" s="120" t="n">
        <v>2240</v>
      </c>
      <c r="K44" s="120" t="n">
        <v>2240</v>
      </c>
      <c r="L44" s="120" t="n">
        <v>2240</v>
      </c>
      <c r="M44" s="120" t="n">
        <v>2240</v>
      </c>
      <c r="N44" s="121" t="n">
        <v>0</v>
      </c>
    </row>
    <row r="45" customFormat="false" ht="12.75" hidden="true" customHeight="false" outlineLevel="0" collapsed="false">
      <c r="A45" s="29" t="s">
        <v>95</v>
      </c>
      <c r="B45" s="120" t="n">
        <v>0</v>
      </c>
      <c r="C45" s="120" t="n">
        <v>0</v>
      </c>
      <c r="D45" s="120" t="n">
        <v>0</v>
      </c>
      <c r="E45" s="120" t="n">
        <v>0</v>
      </c>
      <c r="F45" s="120" t="n">
        <v>0</v>
      </c>
      <c r="G45" s="120" t="n">
        <v>0</v>
      </c>
      <c r="H45" s="120" t="n">
        <v>0</v>
      </c>
      <c r="I45" s="120" t="n">
        <v>6019</v>
      </c>
      <c r="J45" s="120" t="n">
        <v>6019</v>
      </c>
      <c r="K45" s="120" t="n">
        <v>6019</v>
      </c>
      <c r="L45" s="120" t="n">
        <v>6019</v>
      </c>
      <c r="M45" s="120" t="n">
        <v>6019</v>
      </c>
      <c r="N45" s="121" t="n">
        <v>0</v>
      </c>
    </row>
    <row r="46" customFormat="false" ht="12.75" hidden="true" customHeight="false" outlineLevel="0" collapsed="false">
      <c r="A46" s="29" t="s">
        <v>96</v>
      </c>
      <c r="B46" s="120" t="n">
        <v>0</v>
      </c>
      <c r="C46" s="120" t="n">
        <v>0</v>
      </c>
      <c r="D46" s="120" t="n">
        <v>0</v>
      </c>
      <c r="E46" s="120" t="n">
        <v>0</v>
      </c>
      <c r="F46" s="120" t="n">
        <v>0</v>
      </c>
      <c r="G46" s="120" t="n">
        <v>0</v>
      </c>
      <c r="H46" s="120" t="n">
        <v>0</v>
      </c>
      <c r="I46" s="120" t="n">
        <v>0</v>
      </c>
      <c r="J46" s="120" t="n">
        <v>0</v>
      </c>
      <c r="K46" s="120" t="n">
        <v>0</v>
      </c>
      <c r="L46" s="120" t="n">
        <v>0</v>
      </c>
      <c r="M46" s="120" t="n">
        <v>0</v>
      </c>
      <c r="N46" s="121" t="n">
        <v>0</v>
      </c>
    </row>
    <row r="47" customFormat="false" ht="12.75" hidden="true" customHeight="false" outlineLevel="0" collapsed="false">
      <c r="A47" s="29" t="s">
        <v>97</v>
      </c>
      <c r="B47" s="120" t="n">
        <v>0</v>
      </c>
      <c r="C47" s="120" t="n">
        <v>0</v>
      </c>
      <c r="D47" s="120" t="n">
        <v>0</v>
      </c>
      <c r="E47" s="120" t="n">
        <v>0</v>
      </c>
      <c r="F47" s="120" t="n">
        <v>0</v>
      </c>
      <c r="G47" s="120" t="n">
        <v>0</v>
      </c>
      <c r="H47" s="120" t="n">
        <v>0</v>
      </c>
      <c r="I47" s="120" t="n">
        <v>0</v>
      </c>
      <c r="J47" s="120" t="n">
        <v>0</v>
      </c>
      <c r="K47" s="120" t="n">
        <v>0</v>
      </c>
      <c r="L47" s="120" t="n">
        <v>0</v>
      </c>
      <c r="M47" s="120" t="n">
        <v>0</v>
      </c>
      <c r="N47" s="121" t="n">
        <v>0</v>
      </c>
    </row>
    <row r="48" customFormat="false" ht="12.75" hidden="true" customHeight="false" outlineLevel="0" collapsed="false">
      <c r="A48" s="29" t="s">
        <v>98</v>
      </c>
      <c r="B48" s="120" t="n">
        <v>0</v>
      </c>
      <c r="C48" s="120" t="n">
        <v>0</v>
      </c>
      <c r="D48" s="120" t="n">
        <v>0</v>
      </c>
      <c r="E48" s="120" t="n">
        <v>0</v>
      </c>
      <c r="F48" s="120" t="n">
        <v>0</v>
      </c>
      <c r="G48" s="120" t="n">
        <v>0</v>
      </c>
      <c r="H48" s="120" t="n">
        <v>0</v>
      </c>
      <c r="I48" s="120" t="n">
        <v>0</v>
      </c>
      <c r="J48" s="120" t="n">
        <v>0</v>
      </c>
      <c r="K48" s="120" t="n">
        <v>0</v>
      </c>
      <c r="L48" s="120" t="n">
        <v>0</v>
      </c>
      <c r="M48" s="120" t="n">
        <v>0</v>
      </c>
      <c r="N48" s="121" t="n">
        <v>0</v>
      </c>
    </row>
    <row r="49" customFormat="false" ht="12.75" hidden="true" customHeight="false" outlineLevel="0" collapsed="false">
      <c r="A49" s="29" t="s">
        <v>99</v>
      </c>
      <c r="B49" s="120" t="n">
        <v>0</v>
      </c>
      <c r="C49" s="120" t="n">
        <v>0</v>
      </c>
      <c r="D49" s="120" t="n">
        <v>0</v>
      </c>
      <c r="E49" s="120" t="n">
        <v>0</v>
      </c>
      <c r="F49" s="120" t="n">
        <v>0</v>
      </c>
      <c r="G49" s="120" t="n">
        <v>0</v>
      </c>
      <c r="H49" s="120" t="n">
        <v>0</v>
      </c>
      <c r="I49" s="120" t="n">
        <v>7801</v>
      </c>
      <c r="J49" s="120" t="n">
        <v>7801</v>
      </c>
      <c r="K49" s="120" t="n">
        <v>7801</v>
      </c>
      <c r="L49" s="120" t="n">
        <v>7801</v>
      </c>
      <c r="M49" s="120" t="n">
        <v>7801</v>
      </c>
      <c r="N49" s="121" t="n">
        <v>0</v>
      </c>
    </row>
    <row r="50" customFormat="false" ht="12.75" hidden="true" customHeight="false" outlineLevel="0" collapsed="false">
      <c r="A50" s="29" t="s">
        <v>100</v>
      </c>
      <c r="B50" s="120" t="n">
        <v>5361.69</v>
      </c>
      <c r="C50" s="120" t="n">
        <v>12875.81</v>
      </c>
      <c r="D50" s="120" t="n">
        <v>6736.32</v>
      </c>
      <c r="E50" s="120" t="n">
        <v>84356.66</v>
      </c>
      <c r="F50" s="120" t="n">
        <v>7075.33</v>
      </c>
      <c r="G50" s="120" t="n">
        <v>-1111.92</v>
      </c>
      <c r="H50" s="120" t="n">
        <v>26177</v>
      </c>
      <c r="I50" s="120" t="n">
        <v>0</v>
      </c>
      <c r="J50" s="120" t="n">
        <v>0</v>
      </c>
      <c r="K50" s="120" t="n">
        <v>0</v>
      </c>
      <c r="L50" s="120" t="n">
        <v>0</v>
      </c>
      <c r="M50" s="120" t="n">
        <v>0</v>
      </c>
      <c r="N50" s="121" t="n">
        <v>141470.89</v>
      </c>
    </row>
    <row r="51" customFormat="false" ht="12.75" hidden="false" customHeight="false" outlineLevel="0" collapsed="false">
      <c r="A51" s="119" t="s">
        <v>43</v>
      </c>
      <c r="B51" s="120" t="n">
        <v>5361.69</v>
      </c>
      <c r="C51" s="120" t="n">
        <v>12875.81</v>
      </c>
      <c r="D51" s="120" t="n">
        <v>6736.32</v>
      </c>
      <c r="E51" s="120" t="n">
        <v>84356.66</v>
      </c>
      <c r="F51" s="120" t="n">
        <v>7075.33</v>
      </c>
      <c r="G51" s="120" t="n">
        <v>-1111.92</v>
      </c>
      <c r="H51" s="120" t="n">
        <v>26177</v>
      </c>
      <c r="I51" s="120" t="n">
        <v>16060</v>
      </c>
      <c r="J51" s="120" t="n">
        <v>16060</v>
      </c>
      <c r="K51" s="120" t="n">
        <v>16060</v>
      </c>
      <c r="L51" s="120" t="n">
        <v>16060</v>
      </c>
      <c r="M51" s="120" t="n">
        <v>16060</v>
      </c>
      <c r="N51" s="121" t="n">
        <v>141470.89</v>
      </c>
    </row>
    <row r="52" customFormat="false" ht="12.75" hidden="true" customHeight="false" outlineLevel="0" collapsed="false">
      <c r="A52" s="29" t="s">
        <v>101</v>
      </c>
      <c r="B52" s="120" t="n">
        <v>0</v>
      </c>
      <c r="C52" s="120" t="n">
        <v>0</v>
      </c>
      <c r="D52" s="120" t="n">
        <v>0</v>
      </c>
      <c r="E52" s="120" t="n">
        <v>0</v>
      </c>
      <c r="F52" s="120" t="n">
        <v>0</v>
      </c>
      <c r="G52" s="120" t="n">
        <v>0</v>
      </c>
      <c r="H52" s="120" t="n">
        <v>0</v>
      </c>
      <c r="I52" s="120" t="n">
        <v>0</v>
      </c>
      <c r="J52" s="120" t="n">
        <v>0</v>
      </c>
      <c r="K52" s="120" t="n">
        <v>0</v>
      </c>
      <c r="L52" s="120" t="n">
        <v>0</v>
      </c>
      <c r="M52" s="120" t="n">
        <v>0</v>
      </c>
      <c r="N52" s="121" t="n">
        <v>0</v>
      </c>
    </row>
    <row r="53" customFormat="false" ht="12.75" hidden="true" customHeight="false" outlineLevel="0" collapsed="false">
      <c r="A53" s="29" t="s">
        <v>102</v>
      </c>
      <c r="B53" s="120" t="n">
        <v>0</v>
      </c>
      <c r="C53" s="120" t="n">
        <v>0</v>
      </c>
      <c r="D53" s="120" t="n">
        <v>0</v>
      </c>
      <c r="E53" s="120" t="n">
        <v>0</v>
      </c>
      <c r="F53" s="120" t="n">
        <v>0</v>
      </c>
      <c r="G53" s="120" t="n">
        <v>0</v>
      </c>
      <c r="H53" s="120" t="n">
        <v>0</v>
      </c>
      <c r="I53" s="120" t="n">
        <v>10093</v>
      </c>
      <c r="J53" s="120" t="n">
        <v>10093</v>
      </c>
      <c r="K53" s="120" t="n">
        <v>10093</v>
      </c>
      <c r="L53" s="120" t="n">
        <v>10093</v>
      </c>
      <c r="M53" s="120" t="n">
        <v>10093</v>
      </c>
      <c r="N53" s="121" t="n">
        <v>0</v>
      </c>
    </row>
    <row r="54" customFormat="false" ht="12.75" hidden="true" customHeight="false" outlineLevel="0" collapsed="false">
      <c r="A54" s="29" t="s">
        <v>103</v>
      </c>
      <c r="B54" s="120" t="n">
        <v>2649.07</v>
      </c>
      <c r="C54" s="120" t="n">
        <v>2145.18</v>
      </c>
      <c r="D54" s="120" t="n">
        <v>2792.03</v>
      </c>
      <c r="E54" s="120" t="n">
        <v>281.1</v>
      </c>
      <c r="F54" s="120" t="n">
        <v>5017.08</v>
      </c>
      <c r="G54" s="120" t="n">
        <v>2704.37</v>
      </c>
      <c r="H54" s="120" t="n">
        <v>5398.28</v>
      </c>
      <c r="I54" s="120" t="n">
        <v>0</v>
      </c>
      <c r="J54" s="120" t="n">
        <v>0</v>
      </c>
      <c r="K54" s="120" t="n">
        <v>0</v>
      </c>
      <c r="L54" s="120" t="n">
        <v>0</v>
      </c>
      <c r="M54" s="120" t="n">
        <v>0</v>
      </c>
      <c r="N54" s="121" t="n">
        <v>20987.11</v>
      </c>
    </row>
    <row r="55" customFormat="false" ht="12.75" hidden="false" customHeight="false" outlineLevel="0" collapsed="false">
      <c r="A55" s="119" t="s">
        <v>44</v>
      </c>
      <c r="B55" s="120" t="n">
        <v>2649.07</v>
      </c>
      <c r="C55" s="120" t="n">
        <v>2145.18</v>
      </c>
      <c r="D55" s="120" t="n">
        <v>2792.03</v>
      </c>
      <c r="E55" s="120" t="n">
        <v>281.1</v>
      </c>
      <c r="F55" s="120" t="n">
        <v>5017.08</v>
      </c>
      <c r="G55" s="120" t="n">
        <v>2704.37</v>
      </c>
      <c r="H55" s="120" t="n">
        <v>5398.28</v>
      </c>
      <c r="I55" s="120" t="n">
        <v>10093</v>
      </c>
      <c r="J55" s="120" t="n">
        <v>10093</v>
      </c>
      <c r="K55" s="120" t="n">
        <v>10093</v>
      </c>
      <c r="L55" s="120" t="n">
        <v>10093</v>
      </c>
      <c r="M55" s="120" t="n">
        <v>10093</v>
      </c>
      <c r="N55" s="121" t="n">
        <v>20987.11</v>
      </c>
    </row>
    <row r="56" customFormat="false" ht="12.75" hidden="true" customHeight="false" outlineLevel="0" collapsed="false">
      <c r="A56" s="29" t="s">
        <v>45</v>
      </c>
      <c r="B56" s="120" t="n">
        <v>0</v>
      </c>
      <c r="C56" s="120" t="n">
        <v>0</v>
      </c>
      <c r="D56" s="120" t="n">
        <v>0</v>
      </c>
      <c r="E56" s="120" t="n">
        <v>0</v>
      </c>
      <c r="F56" s="120" t="n">
        <v>0</v>
      </c>
      <c r="G56" s="120" t="n">
        <v>0</v>
      </c>
      <c r="H56" s="120" t="n">
        <v>0</v>
      </c>
      <c r="I56" s="120" t="n">
        <v>0</v>
      </c>
      <c r="J56" s="120" t="n">
        <v>0</v>
      </c>
      <c r="K56" s="120" t="n">
        <v>0</v>
      </c>
      <c r="L56" s="120" t="n">
        <v>0</v>
      </c>
      <c r="M56" s="120" t="n">
        <v>0</v>
      </c>
      <c r="N56" s="121" t="n">
        <v>0</v>
      </c>
    </row>
    <row r="57" customFormat="false" ht="12.75" hidden="false" customHeight="false" outlineLevel="0" collapsed="false">
      <c r="A57" s="119" t="s">
        <v>46</v>
      </c>
      <c r="B57" s="120" t="n">
        <v>417462.79</v>
      </c>
      <c r="C57" s="120" t="n">
        <v>361332.36</v>
      </c>
      <c r="D57" s="120" t="n">
        <v>596570.26</v>
      </c>
      <c r="E57" s="120" t="n">
        <v>706942.95</v>
      </c>
      <c r="F57" s="120" t="n">
        <v>289136.24</v>
      </c>
      <c r="G57" s="120" t="n">
        <v>289934.84</v>
      </c>
      <c r="H57" s="120" t="n">
        <v>507495.1</v>
      </c>
      <c r="I57" s="120" t="n">
        <v>1272180.64166667</v>
      </c>
      <c r="J57" s="120" t="n">
        <v>1272180.64166667</v>
      </c>
      <c r="K57" s="120" t="n">
        <v>1291907.44166667</v>
      </c>
      <c r="L57" s="120" t="n">
        <v>1291907.44166667</v>
      </c>
      <c r="M57" s="120" t="n">
        <v>1291907.44166667</v>
      </c>
      <c r="N57" s="121" t="n">
        <v>3168874.54</v>
      </c>
    </row>
    <row r="58" customFormat="false" ht="12.75" hidden="false" customHeight="false" outlineLevel="0" collapsed="false">
      <c r="B58" s="19" t="s">
        <v>16</v>
      </c>
    </row>
    <row r="59" customFormat="false" ht="12.75" hidden="false" customHeight="true" outlineLevel="0" collapsed="false">
      <c r="B59" s="117" t="s">
        <v>17</v>
      </c>
      <c r="C59" s="116" t="s">
        <v>61</v>
      </c>
    </row>
    <row r="60" customFormat="false" ht="12.75" hidden="false" customHeight="false" outlineLevel="0" collapsed="false">
      <c r="A60" s="0" t="s">
        <v>104</v>
      </c>
    </row>
    <row r="61" customFormat="false" ht="12.75" hidden="false" customHeight="false" outlineLevel="0" collapsed="false">
      <c r="B61" s="29" t="s">
        <v>19</v>
      </c>
      <c r="C61" s="29" t="s">
        <v>20</v>
      </c>
      <c r="D61" s="29" t="s">
        <v>21</v>
      </c>
      <c r="E61" s="29" t="s">
        <v>23</v>
      </c>
      <c r="F61" s="29" t="s">
        <v>24</v>
      </c>
      <c r="G61" s="29" t="s">
        <v>25</v>
      </c>
      <c r="H61" s="29" t="s">
        <v>27</v>
      </c>
      <c r="I61" s="29" t="s">
        <v>28</v>
      </c>
      <c r="J61" s="29" t="s">
        <v>29</v>
      </c>
      <c r="K61" s="29" t="s">
        <v>31</v>
      </c>
      <c r="L61" s="29" t="s">
        <v>32</v>
      </c>
      <c r="M61" s="29" t="s">
        <v>33</v>
      </c>
    </row>
    <row r="62" customFormat="false" ht="12.75" hidden="false" customHeight="false" outlineLevel="0" collapsed="false">
      <c r="A62" s="122" t="s">
        <v>105</v>
      </c>
      <c r="B62" s="123" t="n">
        <v>20</v>
      </c>
      <c r="C62" s="123" t="n">
        <v>19</v>
      </c>
      <c r="D62" s="123" t="n">
        <v>20</v>
      </c>
      <c r="E62" s="123" t="n">
        <v>18</v>
      </c>
      <c r="F62" s="123" t="n">
        <v>20</v>
      </c>
      <c r="G62" s="123" t="n">
        <v>21</v>
      </c>
      <c r="H62" s="123" t="n">
        <v>21</v>
      </c>
      <c r="I62" s="123" t="n">
        <v>24</v>
      </c>
      <c r="J62" s="123" t="n">
        <v>24</v>
      </c>
      <c r="K62" s="123" t="n">
        <v>26</v>
      </c>
      <c r="L62" s="123" t="n">
        <v>26</v>
      </c>
      <c r="M62" s="123" t="n">
        <v>26</v>
      </c>
    </row>
    <row r="63" customFormat="false" ht="12.75" hidden="false" customHeight="false" outlineLevel="0" collapsed="false">
      <c r="A63" s="0" t="s">
        <v>106</v>
      </c>
      <c r="B63" s="124" t="n">
        <f aca="false">+B7/B62</f>
        <v>13674.4325</v>
      </c>
      <c r="C63" s="124" t="n">
        <f aca="false">+C7/C62</f>
        <v>10153.4931578947</v>
      </c>
      <c r="D63" s="124" t="n">
        <f aca="false">+D7/D62</f>
        <v>12294.393</v>
      </c>
      <c r="E63" s="124" t="n">
        <f aca="false">(+E7-150000)/E62</f>
        <v>13541.9333333333</v>
      </c>
      <c r="F63" s="124" t="n">
        <f aca="false">+F7/F62</f>
        <v>10014.825</v>
      </c>
      <c r="G63" s="124" t="n">
        <f aca="false">+G7/G62</f>
        <v>6738.40857142857</v>
      </c>
      <c r="H63" s="124" t="n">
        <f aca="false">+H7/H62</f>
        <v>8895.95238095238</v>
      </c>
    </row>
    <row r="64" customFormat="false" ht="12.75" hidden="false" customHeight="false" outlineLevel="0" collapsed="false">
      <c r="A64" s="0" t="s">
        <v>107</v>
      </c>
      <c r="B64" s="124"/>
      <c r="C64" s="124" t="n">
        <f aca="false">+C12/C62</f>
        <v>1452.94210526316</v>
      </c>
      <c r="D64" s="124" t="n">
        <f aca="false">+D12/D62</f>
        <v>2282.1215</v>
      </c>
      <c r="E64" s="124" t="n">
        <f aca="false">+E12/E62</f>
        <v>2427.10222222222</v>
      </c>
      <c r="F64" s="124" t="n">
        <f aca="false">+F12/F62</f>
        <v>1324.046</v>
      </c>
      <c r="G64" s="124" t="n">
        <f aca="false">+G12/G62</f>
        <v>1751.04571428571</v>
      </c>
      <c r="H64" s="124" t="n">
        <f aca="false">+H12/H62</f>
        <v>2407.04619047619</v>
      </c>
    </row>
    <row r="65" customFormat="false" ht="12.75" hidden="false" customHeight="false" outlineLevel="0" collapsed="false">
      <c r="A65" s="0" t="s">
        <v>108</v>
      </c>
      <c r="B65" s="124" t="n">
        <f aca="false">+B24/B62</f>
        <v>401.9435</v>
      </c>
      <c r="C65" s="124" t="n">
        <f aca="false">+C24/C62</f>
        <v>96.1647368421053</v>
      </c>
      <c r="D65" s="124" t="n">
        <f aca="false">+D24/D62</f>
        <v>389.2665</v>
      </c>
      <c r="E65" s="124" t="n">
        <f aca="false">+E24/E62</f>
        <v>72.3322222222222</v>
      </c>
      <c r="F65" s="124" t="n">
        <f aca="false">+F24/F62</f>
        <v>41.6455</v>
      </c>
      <c r="G65" s="124" t="n">
        <f aca="false">+G24/G62</f>
        <v>44.3228571428571</v>
      </c>
      <c r="H65" s="124" t="n">
        <f aca="false">+H24/H62</f>
        <v>233.070476190476</v>
      </c>
    </row>
    <row r="66" customFormat="false" ht="12.75" hidden="false" customHeight="false" outlineLevel="0" collapsed="false">
      <c r="A66" s="0" t="s">
        <v>109</v>
      </c>
      <c r="B66" s="124" t="n">
        <f aca="false">+B32/B62</f>
        <v>3949.3075</v>
      </c>
      <c r="C66" s="124" t="n">
        <f aca="false">+C32/C62</f>
        <v>7017.73789473684</v>
      </c>
      <c r="D66" s="124" t="n">
        <f aca="false">+D32/D62</f>
        <v>3901.1855</v>
      </c>
      <c r="E66" s="124" t="n">
        <f aca="false">+E32/E62</f>
        <v>8473.28277777778</v>
      </c>
      <c r="F66" s="124" t="n">
        <f aca="false">+F32/F62</f>
        <v>1702.6565</v>
      </c>
      <c r="G66" s="124" t="n">
        <f aca="false">+G32/G62</f>
        <v>1907.4880952381</v>
      </c>
      <c r="H66" s="124" t="n">
        <f aca="false">+H32/H62</f>
        <v>9413.55</v>
      </c>
    </row>
    <row r="67" customFormat="false" ht="12.75" hidden="false" customHeight="false" outlineLevel="0" collapsed="false">
      <c r="A67" s="0" t="s">
        <v>110</v>
      </c>
      <c r="B67" s="124" t="n">
        <f aca="false">+B37/B62</f>
        <v>1104.9185</v>
      </c>
      <c r="C67" s="124" t="n">
        <f aca="false">+C37/C62</f>
        <v>601.646842105263</v>
      </c>
      <c r="D67" s="124" t="n">
        <f aca="false">+D37/D62</f>
        <v>9077.4835</v>
      </c>
      <c r="E67" s="124" t="n">
        <f aca="false">+E37/E62</f>
        <v>439.583333333333</v>
      </c>
      <c r="F67" s="124" t="n">
        <f aca="false">+F37/F62</f>
        <v>185.007</v>
      </c>
      <c r="G67" s="124" t="n">
        <f aca="false">+G37/G62</f>
        <v>1959.17666666667</v>
      </c>
      <c r="H67" s="124" t="n">
        <f aca="false">+H37/H62</f>
        <v>716.035238095238</v>
      </c>
    </row>
    <row r="68" customFormat="false" ht="12.75" hidden="false" customHeight="false" outlineLevel="0" collapsed="false">
      <c r="A68" s="0" t="s">
        <v>111</v>
      </c>
      <c r="B68" s="124" t="n">
        <f aca="false">+B41/B62</f>
        <v>869.2895</v>
      </c>
      <c r="C68" s="124" t="n">
        <f aca="false">+C41/C62</f>
        <v>-1095.07052631579</v>
      </c>
      <c r="D68" s="124" t="n">
        <f aca="false">+D41/D62</f>
        <v>1407.6455</v>
      </c>
      <c r="E68" s="124" t="n">
        <f aca="false">+E41/E62</f>
        <v>1284.94333333333</v>
      </c>
      <c r="F68" s="124" t="n">
        <f aca="false">+F41/F62</f>
        <v>584.0115</v>
      </c>
      <c r="G68" s="124" t="n">
        <f aca="false">+G41/G62</f>
        <v>1330.1480952381</v>
      </c>
      <c r="H68" s="124" t="n">
        <f aca="false">+H41/H62</f>
        <v>997.194285714286</v>
      </c>
    </row>
    <row r="69" customFormat="false" ht="12.75" hidden="false" customHeight="false" outlineLevel="0" collapsed="false">
      <c r="A69" s="0" t="s">
        <v>112</v>
      </c>
      <c r="B69" s="124" t="n">
        <f aca="false">+B51/B62</f>
        <v>268.0845</v>
      </c>
      <c r="C69" s="124" t="n">
        <f aca="false">+C51/C62</f>
        <v>677.674210526316</v>
      </c>
      <c r="D69" s="124" t="n">
        <f aca="false">+D51/D62</f>
        <v>336.816</v>
      </c>
      <c r="E69" s="124" t="n">
        <f aca="false">+E51/E62</f>
        <v>4686.48111111111</v>
      </c>
      <c r="F69" s="124" t="n">
        <f aca="false">+F51/F62</f>
        <v>353.7665</v>
      </c>
      <c r="G69" s="124" t="n">
        <f aca="false">+G51/G62</f>
        <v>-52.9485714285714</v>
      </c>
      <c r="H69" s="124" t="n">
        <f aca="false">+H51/H62</f>
        <v>1246.52380952381</v>
      </c>
    </row>
    <row r="70" customFormat="false" ht="12.75" hidden="false" customHeight="false" outlineLevel="0" collapsed="false">
      <c r="A70" s="0" t="s">
        <v>113</v>
      </c>
      <c r="B70" s="124" t="n">
        <f aca="false">+B55/B62</f>
        <v>132.4535</v>
      </c>
      <c r="C70" s="124" t="n">
        <f aca="false">+C55/C62</f>
        <v>112.904210526316</v>
      </c>
      <c r="D70" s="124" t="n">
        <f aca="false">+D55/D62</f>
        <v>139.6015</v>
      </c>
      <c r="E70" s="124" t="n">
        <f aca="false">+E55/E62</f>
        <v>15.6166666666667</v>
      </c>
      <c r="F70" s="124" t="n">
        <f aca="false">+F55/F62</f>
        <v>250.854</v>
      </c>
      <c r="G70" s="124" t="n">
        <f aca="false">+G55/G62</f>
        <v>128.779523809524</v>
      </c>
      <c r="H70" s="124" t="n">
        <f aca="false">+H55/H62</f>
        <v>257.060952380952</v>
      </c>
    </row>
    <row r="71" customFormat="false" ht="12.75" hidden="false" customHeight="false" outlineLevel="0" collapsed="false">
      <c r="B71" s="124"/>
      <c r="C71" s="124"/>
      <c r="D71" s="124"/>
      <c r="E71" s="124"/>
      <c r="F71" s="124"/>
      <c r="G71" s="124"/>
      <c r="H71" s="124"/>
    </row>
    <row r="72" customFormat="false" ht="12.75" hidden="false" customHeight="false" outlineLevel="0" collapsed="false">
      <c r="A72" s="17" t="s">
        <v>114</v>
      </c>
      <c r="B72" s="124"/>
    </row>
    <row r="73" customFormat="false" ht="12.75" hidden="false" customHeight="false" outlineLevel="0" collapsed="false">
      <c r="A73" s="0" t="s">
        <v>115</v>
      </c>
      <c r="B73" s="124" t="n">
        <f aca="false">AVERAGE(B63:H63)</f>
        <v>10759.0625633727</v>
      </c>
    </row>
    <row r="74" customFormat="false" ht="12.75" hidden="false" customHeight="false" outlineLevel="0" collapsed="false">
      <c r="A74" s="0" t="s">
        <v>116</v>
      </c>
      <c r="B74" s="124" t="n">
        <f aca="false">AVERAGE(B64:H64)</f>
        <v>1940.71728870788</v>
      </c>
      <c r="C74" s="124"/>
    </row>
    <row r="75" customFormat="false" ht="12.75" hidden="false" customHeight="false" outlineLevel="0" collapsed="false">
      <c r="A75" s="0" t="s">
        <v>117</v>
      </c>
      <c r="B75" s="124" t="n">
        <f aca="false">AVERAGE(B65:H65)</f>
        <v>182.677970342523</v>
      </c>
    </row>
    <row r="76" customFormat="false" ht="12.75" hidden="false" customHeight="false" outlineLevel="0" collapsed="false">
      <c r="A76" s="0" t="s">
        <v>118</v>
      </c>
      <c r="B76" s="124" t="n">
        <f aca="false">AVERAGE(B66:H66)</f>
        <v>5195.0297525361</v>
      </c>
    </row>
    <row r="77" customFormat="false" ht="12.75" hidden="false" customHeight="false" outlineLevel="0" collapsed="false">
      <c r="A77" s="0" t="s">
        <v>119</v>
      </c>
      <c r="B77" s="124" t="n">
        <f aca="false">AVERAGE(B67:H67)</f>
        <v>2011.97872574293</v>
      </c>
    </row>
    <row r="78" customFormat="false" ht="12.75" hidden="false" customHeight="false" outlineLevel="0" collapsed="false">
      <c r="A78" s="0" t="s">
        <v>120</v>
      </c>
      <c r="B78" s="124" t="n">
        <f aca="false">AVERAGE(B68:H68)</f>
        <v>768.308812567132</v>
      </c>
    </row>
    <row r="79" customFormat="false" ht="12.75" hidden="false" customHeight="false" outlineLevel="0" collapsed="false">
      <c r="A79" s="0" t="s">
        <v>121</v>
      </c>
      <c r="B79" s="124" t="n">
        <f aca="false">AVERAGE(B69:H69)</f>
        <v>1073.77107996181</v>
      </c>
    </row>
    <row r="80" customFormat="false" ht="12.75" hidden="false" customHeight="false" outlineLevel="0" collapsed="false">
      <c r="A80" s="0" t="s">
        <v>122</v>
      </c>
      <c r="B80" s="124" t="n">
        <f aca="false">AVERAGE(B70:H70)</f>
        <v>148.18147905478</v>
      </c>
    </row>
    <row r="81" customFormat="false" ht="12.75" hidden="false" customHeight="false" outlineLevel="0" collapsed="false">
      <c r="B81" s="124" t="n">
        <f aca="false">SUM(B73:B80)</f>
        <v>22079.7276722859</v>
      </c>
    </row>
    <row r="82" customFormat="false" ht="12.75" hidden="false" customHeight="false" outlineLevel="0" collapsed="false">
      <c r="A82" s="125" t="s">
        <v>123</v>
      </c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&amp;CPrepared by slamb &amp;D&amp;RPage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</cols>
  <sheetData>
    <row r="1" customFormat="false" ht="12.75" hidden="false" customHeight="false" outlineLevel="0" collapsed="false">
      <c r="A1" s="0" t="s">
        <v>124</v>
      </c>
    </row>
    <row r="3" customFormat="false" ht="12.75" hidden="false" customHeight="false" outlineLevel="0" collapsed="false">
      <c r="B3" s="0" t="s">
        <v>125</v>
      </c>
      <c r="C3" s="0" t="s">
        <v>126</v>
      </c>
      <c r="D3" s="0" t="s">
        <v>127</v>
      </c>
      <c r="E3" s="0" t="s">
        <v>128</v>
      </c>
      <c r="F3" s="0" t="s">
        <v>129</v>
      </c>
    </row>
    <row r="4" customFormat="false" ht="12.75" hidden="false" customHeight="false" outlineLevel="0" collapsed="false">
      <c r="B4" s="126" t="n">
        <v>2.7</v>
      </c>
      <c r="C4" s="0" t="n">
        <f aca="false">SUM(B4:B7)</f>
        <v>6</v>
      </c>
      <c r="D4" s="0" t="n">
        <f aca="false">+SUM(C4:C5)</f>
        <v>6.2</v>
      </c>
      <c r="E4" s="127" t="n">
        <v>2</v>
      </c>
      <c r="F4" s="127" t="n">
        <v>6.7</v>
      </c>
      <c r="G4" s="0" t="s">
        <v>130</v>
      </c>
    </row>
    <row r="5" customFormat="false" ht="12.75" hidden="false" customHeight="false" outlineLevel="0" collapsed="false">
      <c r="B5" s="127" t="n">
        <v>0.5</v>
      </c>
      <c r="C5" s="127" t="n">
        <v>0.2</v>
      </c>
      <c r="D5" s="127" t="n">
        <v>0.5</v>
      </c>
      <c r="E5" s="127" t="n">
        <v>1</v>
      </c>
      <c r="F5" s="127" t="n">
        <v>0.85</v>
      </c>
      <c r="G5" s="0" t="s">
        <v>131</v>
      </c>
    </row>
    <row r="6" customFormat="false" ht="12.75" hidden="false" customHeight="false" outlineLevel="0" collapsed="false">
      <c r="B6" s="127" t="n">
        <v>2.3</v>
      </c>
      <c r="E6" s="127" t="n">
        <v>1</v>
      </c>
      <c r="F6" s="127" t="n">
        <v>2.35</v>
      </c>
      <c r="G6" s="0" t="s">
        <v>132</v>
      </c>
    </row>
    <row r="7" customFormat="false" ht="12.75" hidden="false" customHeight="false" outlineLevel="0" collapsed="false">
      <c r="B7" s="127" t="n">
        <v>0.5</v>
      </c>
      <c r="E7" s="127" t="n">
        <v>0.7</v>
      </c>
      <c r="F7" s="127"/>
    </row>
    <row r="8" customFormat="false" ht="12.75" hidden="false" customHeight="false" outlineLevel="0" collapsed="false">
      <c r="E8" s="127" t="n">
        <v>1</v>
      </c>
      <c r="F8" s="127"/>
    </row>
    <row r="9" customFormat="false" ht="12.75" hidden="false" customHeight="false" outlineLevel="0" collapsed="false">
      <c r="E9" s="127" t="n">
        <v>1</v>
      </c>
      <c r="F9" s="127"/>
    </row>
    <row r="10" customFormat="false" ht="12.75" hidden="false" customHeight="false" outlineLevel="0" collapsed="false">
      <c r="E10" s="0" t="n">
        <f aca="false">SUM(E4:E9)</f>
        <v>6.7</v>
      </c>
      <c r="F10" s="0" t="n">
        <f aca="false">SUM(F4:F9)</f>
        <v>9.9</v>
      </c>
    </row>
    <row r="11" customFormat="false" ht="12.75" hidden="false" customHeight="false" outlineLevel="0" collapsed="false">
      <c r="D11" s="128" t="n">
        <f aca="false">SUM(D4:D10)</f>
        <v>6.7</v>
      </c>
      <c r="E11" s="129" t="str">
        <f aca="false">"The above must equal "&amp;D11&amp;""</f>
        <v>The above must equal 6.7</v>
      </c>
    </row>
  </sheetData>
  <printOptions headings="false" gridLines="false" gridLinesSet="true" horizontalCentered="false" verticalCentered="false"/>
  <pageMargins left="0.747916666666667" right="0.747916666666667" top="0.540277777777778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&amp;CPrepared by slamb &amp;D&amp;RPage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2001-08-29T13:28:32Z</dcterms:created>
  <dc:creator>slamb</dc:creator>
  <dc:description/>
  <dc:language>en-US</dc:language>
  <cp:lastModifiedBy>slamb</cp:lastModifiedBy>
  <cp:lastPrinted>2001-08-30T10:15:14Z</cp:lastPrinted>
  <dcterms:modified xsi:type="dcterms:W3CDTF">2001-08-30T10:15:59Z</dcterms:modified>
  <cp:revision>0</cp:revision>
  <dc:subject/>
  <dc:title/>
</cp:coreProperties>
</file>