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TT Gain(loss)" sheetId="1" state="visible" r:id="rId3"/>
    <sheet name="Score Card" sheetId="2" state="visible" r:id="rId4"/>
    <sheet name="Ark-La-Tex" sheetId="3" state="visible" r:id="rId5"/>
    <sheet name="Buffalo" sheetId="4" state="visible" r:id="rId6"/>
    <sheet name="Cherokee" sheetId="5" state="visible" r:id="rId7"/>
    <sheet name="Kansas" sheetId="6" state="visible" r:id="rId8"/>
    <sheet name="Hobbs" sheetId="7" state="visible" r:id="rId9"/>
    <sheet name="Marine Operations" sheetId="8" state="visible" r:id="rId10"/>
    <sheet name="MissAla " sheetId="9" state="visible" r:id="rId11"/>
    <sheet name="North Dakota " sheetId="10" state="visible" r:id="rId12"/>
    <sheet name="North Texas " sheetId="11" state="visible" r:id="rId13"/>
    <sheet name="Odessa" sheetId="12" state="visible" r:id="rId14"/>
    <sheet name="Pearsall " sheetId="13" state="visible" r:id="rId15"/>
    <sheet name="PoncaOsage" sheetId="14" state="visible" r:id="rId16"/>
    <sheet name="Red River" sheetId="15" state="visible" r:id="rId17"/>
    <sheet name="SW Louisanna" sheetId="16" state="visible" r:id="rId18"/>
    <sheet name="TxNM Texas" sheetId="17" state="visible" r:id="rId19"/>
    <sheet name="TxNMX NewMex" sheetId="18" state="visible" r:id="rId20"/>
    <sheet name="West TX " sheetId="19" state="visible" r:id="rId21"/>
    <sheet name="SE OLP Pipelines " sheetId="20" state="visible" r:id="rId22"/>
    <sheet name="SW OLP Pipelines" sheetId="21" state="visible" r:id="rId23"/>
  </sheets>
  <definedNames>
    <definedName function="false" hidden="false" localSheetId="2" name="_xlnm.Print_Titles" vbProcedure="false">'Ark-La-Tex'!$1:$3</definedName>
    <definedName function="false" hidden="false" localSheetId="3" name="_xlnm.Print_Titles" vbProcedure="false">Buffalo!$1:$3</definedName>
    <definedName function="false" hidden="false" localSheetId="4" name="_xlnm.Print_Titles" vbProcedure="false">Cherokee!$1:$3</definedName>
    <definedName function="false" hidden="false" localSheetId="0" name="_xlnm.Print_Area" vbProcedure="false">'EOTT Gain(loss)'!$A$1:$V$73</definedName>
    <definedName function="false" hidden="false" localSheetId="6" name="_xlnm.Print_Titles" vbProcedure="false">Hobbs!$1:$3</definedName>
    <definedName function="false" hidden="false" localSheetId="5" name="_xlnm.Print_Titles" vbProcedure="false">Kansas!$1:$3</definedName>
    <definedName function="false" hidden="false" localSheetId="7" name="_xlnm.Print_Titles" vbProcedure="false">'Marine Operations'!$1:$3</definedName>
    <definedName function="false" hidden="false" localSheetId="8" name="_xlnm.Print_Titles" vbProcedure="false">'MissAla '!$1:$3</definedName>
    <definedName function="false" hidden="false" localSheetId="9" name="_xlnm.Print_Titles" vbProcedure="false">'North Dakota '!$1:$3</definedName>
    <definedName function="false" hidden="false" localSheetId="10" name="_xlnm.Print_Titles" vbProcedure="false">'North Texas '!$1:$3</definedName>
    <definedName function="false" hidden="false" localSheetId="11" name="_xlnm.Print_Titles" vbProcedure="false">Odessa!$1:$3</definedName>
    <definedName function="false" hidden="false" localSheetId="12" name="_xlnm.Print_Titles" vbProcedure="false">'Pearsall '!$1:$3</definedName>
    <definedName function="false" hidden="false" localSheetId="13" name="_xlnm.Print_Titles" vbProcedure="false">PoncaOsage!$1:$3</definedName>
    <definedName function="false" hidden="false" localSheetId="14" name="_xlnm.Print_Titles" vbProcedure="false">'Red River'!$1:$3</definedName>
    <definedName function="false" hidden="false" localSheetId="19" name="_xlnm.Print_Titles" vbProcedure="false">'SE OLP Pipelines '!$1:$3</definedName>
    <definedName function="false" hidden="false" localSheetId="15" name="_xlnm.Print_Titles" vbProcedure="false">'SW Louisanna'!$1:$3</definedName>
    <definedName function="false" hidden="false" localSheetId="20" name="_xlnm.Print_Titles" vbProcedure="false">'SW OLP Pipelines'!$1:$3</definedName>
    <definedName function="false" hidden="false" localSheetId="16" name="_xlnm.Print_Titles" vbProcedure="false">'TxNM Texas'!$1:$4</definedName>
    <definedName function="false" hidden="false" localSheetId="18" name="_xlnm.Print_Titles" vbProcedure="false">'West TX 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Kansas bbls removed from Buff/Cashion receipts.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</xdr:row>
                <xdr:rowOff>8</xdr:rowOff>
              </xdr:from>
              <xdr:to>
                <xdr:col>15</xdr:col>
                <xdr:colOff>16</xdr:colOff>
                <xdr:row>6</xdr:row>
                <xdr:rowOff>6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Red River Pipeline bbls have been removed from this volume.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8</xdr:rowOff>
              </xdr:from>
              <xdr:to>
                <xdr:col>16</xdr:col>
                <xdr:colOff>6</xdr:colOff>
                <xdr:row>7</xdr:row>
                <xdr:rowOff>11</xdr:rowOff>
              </xdr:to>
            </anchor>
          </commentPr>
        </mc:Choice>
        <mc:Fallback/>
      </mc:AlternateContent>
    </comment>
    <comment ref="Q5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Ness City bbls are removed from Wellsford pipeline receipts.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3</xdr:row>
                <xdr:rowOff>8</xdr:rowOff>
              </xdr:from>
              <xdr:to>
                <xdr:col>19</xdr:col>
                <xdr:colOff>38</xdr:colOff>
                <xdr:row>6</xdr:row>
                <xdr:rowOff>8</xdr:rowOff>
              </xdr:to>
            </anchor>
          </commentPr>
        </mc:Choice>
        <mc:Fallback/>
      </mc:AlternateContent>
    </commen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Eott:
</t>
        </r>
        <r>
          <rPr>
            <sz val="8"/>
            <color rgb="FF000000"/>
            <rFont val="Tahoma"/>
            <family val="0"/>
          </rPr>
          <t xml:space="preserve">QMP removed from receipts.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8</xdr:rowOff>
              </xdr:from>
              <xdr:to>
                <xdr:col>19</xdr:col>
                <xdr:colOff>70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5" authorId="0">
      <text>
        <r>
          <rPr>
            <b val="true"/>
            <sz val="8"/>
            <color rgb="FF000000"/>
            <rFont val="Tahoma"/>
            <family val="0"/>
          </rPr>
          <t xml:space="preserve">Eott Energy:
</t>
        </r>
        <r>
          <rPr>
            <sz val="8"/>
            <color rgb="FF000000"/>
            <rFont val="Tahoma"/>
            <family val="0"/>
          </rPr>
          <t xml:space="preserve">Beginning this month Quito Hendricks Line included in Gain/Loss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3</xdr:row>
                <xdr:rowOff>6</xdr:rowOff>
              </xdr:from>
              <xdr:to>
                <xdr:col>12</xdr:col>
                <xdr:colOff>63</xdr:colOff>
                <xdr:row>8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<sst xmlns="http://schemas.openxmlformats.org/spreadsheetml/2006/main" count="1738" uniqueCount="231">
  <si>
    <t xml:space="preserve">Southeast Region</t>
  </si>
  <si>
    <t xml:space="preserve">Southwest Region</t>
  </si>
  <si>
    <t xml:space="preserve">North Region</t>
  </si>
  <si>
    <t xml:space="preserve">Yr 2002</t>
  </si>
  <si>
    <t xml:space="preserve">Arkla-Tex</t>
  </si>
  <si>
    <t xml:space="preserve">Miss/Ala</t>
  </si>
  <si>
    <t xml:space="preserve">Pearsall</t>
  </si>
  <si>
    <t xml:space="preserve">SW</t>
  </si>
  <si>
    <t xml:space="preserve">SE/OLP</t>
  </si>
  <si>
    <t xml:space="preserve">Marine Ops</t>
  </si>
  <si>
    <t xml:space="preserve">TNM</t>
  </si>
  <si>
    <t xml:space="preserve">North</t>
  </si>
  <si>
    <t xml:space="preserve">WTX</t>
  </si>
  <si>
    <t xml:space="preserve">Red River</t>
  </si>
  <si>
    <t xml:space="preserve">Buffalo</t>
  </si>
  <si>
    <t xml:space="preserve">Cherokee</t>
  </si>
  <si>
    <t xml:space="preserve">Osage</t>
  </si>
  <si>
    <t xml:space="preserve">Odessa</t>
  </si>
  <si>
    <t xml:space="preserve">KS</t>
  </si>
  <si>
    <t xml:space="preserve">Hobbs</t>
  </si>
  <si>
    <t xml:space="preserve">SW/OLP</t>
  </si>
  <si>
    <t xml:space="preserve">N Dakota</t>
  </si>
  <si>
    <t xml:space="preserve">Total</t>
  </si>
  <si>
    <t xml:space="preserve">Receipts</t>
  </si>
  <si>
    <t xml:space="preserve">LA</t>
  </si>
  <si>
    <t xml:space="preserve">Texas</t>
  </si>
  <si>
    <t xml:space="preserve">NMx</t>
  </si>
  <si>
    <t xml:space="preserve">EOTT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</si>
  <si>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</si>
  <si>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</si>
  <si>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</si>
  <si>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</si>
  <si>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</si>
  <si>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</si>
  <si>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</si>
  <si>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</si>
  <si>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</si>
  <si>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 </t>
  </si>
  <si>
    <t xml:space="preserve">Nov</t>
  </si>
  <si>
    <t xml:space="preserve">Dec</t>
  </si>
  <si>
    <t xml:space="preserve">Gain(Loss)</t>
  </si>
  <si>
    <t xml:space="preserve">At $20/Bbl</t>
  </si>
  <si>
    <t xml:space="preserve">% G/(L)</t>
  </si>
  <si>
    <t xml:space="preserve">Add Dollars if you wish</t>
  </si>
  <si>
    <t xml:space="preserve">Southeast Operations Area</t>
  </si>
  <si>
    <t xml:space="preserve">Southwest Operations Area </t>
  </si>
  <si>
    <t xml:space="preserve">North Operations Area</t>
  </si>
  <si>
    <t xml:space="preserve">Total Balance Check</t>
  </si>
  <si>
    <t xml:space="preserve"> </t>
  </si>
  <si>
    <t xml:space="preserve">Difference</t>
  </si>
  <si>
    <t xml:space="preserve">Production </t>
  </si>
  <si>
    <t xml:space="preserve">Physical </t>
  </si>
  <si>
    <t xml:space="preserve">Total </t>
  </si>
  <si>
    <t xml:space="preserve">Monthly</t>
  </si>
  <si>
    <t xml:space="preserve">total sums to</t>
  </si>
  <si>
    <t xml:space="preserve">Month</t>
  </si>
  <si>
    <t xml:space="preserve">Volume</t>
  </si>
  <si>
    <t xml:space="preserve">%</t>
  </si>
  <si>
    <t xml:space="preserve">Area sums</t>
  </si>
  <si>
    <t xml:space="preserve">BBLS.</t>
  </si>
  <si>
    <t xml:space="preserve">Gain/Loss</t>
  </si>
  <si>
    <t xml:space="preserve">EOTT SUMMARY SCORECARD - January 2002</t>
  </si>
  <si>
    <t xml:space="preserve">Target %</t>
  </si>
  <si>
    <t xml:space="preserve">System</t>
  </si>
  <si>
    <t xml:space="preserve">Current Month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</si>
  <si>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</si>
  <si>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</si>
  <si>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</si>
  <si>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</si>
  <si>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Year to Date</t>
  </si>
  <si>
    <t xml:space="preserve">SW LA</t>
  </si>
  <si>
    <t xml:space="preserve">TNM Texas</t>
  </si>
  <si>
    <t xml:space="preserve">TNM NMx</t>
  </si>
  <si>
    <t xml:space="preserve">North Texas</t>
  </si>
  <si>
    <t xml:space="preserve">Totals</t>
  </si>
  <si>
    <r>
      <rPr>
        <sz val="10"/>
        <rFont val="Arial"/>
        <family val="0"/>
      </rPr>
      <t xml:space="preserve">Note:</t>
    </r>
    <r>
      <rPr>
        <b val="true"/>
        <sz val="10"/>
        <rFont val="Arial"/>
        <family val="2"/>
      </rPr>
      <t xml:space="preserve"> Bold </t>
    </r>
    <r>
      <rPr>
        <sz val="10"/>
        <rFont val="Arial"/>
        <family val="2"/>
      </rPr>
      <t xml:space="preserve">indicates time periods targets are achieved</t>
    </r>
  </si>
  <si>
    <t xml:space="preserve">Ark-La-Tex Pipeline - 2002</t>
  </si>
  <si>
    <t xml:space="preserve">Oct</t>
  </si>
  <si>
    <t xml:space="preserve">Dec </t>
  </si>
  <si>
    <t xml:space="preserve">Hanesville/Caddo/Bumpus - Condensate</t>
  </si>
  <si>
    <t xml:space="preserve">Beginning Inventory</t>
  </si>
  <si>
    <t xml:space="preserve">Deliveries</t>
  </si>
  <si>
    <t xml:space="preserve">Ending Inventory</t>
  </si>
  <si>
    <t xml:space="preserve">Gain (Loss)-Bbls</t>
  </si>
  <si>
    <t xml:space="preserve">Gain (Loss)- %</t>
  </si>
  <si>
    <t xml:space="preserve">PMA's</t>
  </si>
  <si>
    <t xml:space="preserve">Adjusted G(L)-Bbls</t>
  </si>
  <si>
    <t xml:space="preserve">Adjusted G(L)- %</t>
  </si>
  <si>
    <t xml:space="preserve">Haynesville/Caddo/Bumpus - Arkansas Sour</t>
  </si>
  <si>
    <t xml:space="preserve">Hayesville/Caddo/Bumpus - East Texas Crude</t>
  </si>
  <si>
    <t xml:space="preserve">Smith Station - East Texas Crude</t>
  </si>
  <si>
    <t xml:space="preserve">Munro Station - East Texas Crude</t>
  </si>
  <si>
    <t xml:space="preserve">Milstead Station - East Texas Crude</t>
  </si>
  <si>
    <t xml:space="preserve">Total Ark-La-Tex Pipeline</t>
  </si>
  <si>
    <t xml:space="preserve">Buffalo/Cashion System - Year 2002</t>
  </si>
  <si>
    <t xml:space="preserve">Elk City Station</t>
  </si>
  <si>
    <t xml:space="preserve">Weatherford Station</t>
  </si>
  <si>
    <t xml:space="preserve">Binger Station</t>
  </si>
  <si>
    <t xml:space="preserve">Verden Station</t>
  </si>
  <si>
    <t xml:space="preserve">Morgan Road Station</t>
  </si>
  <si>
    <t xml:space="preserve">Calumet Station</t>
  </si>
  <si>
    <t xml:space="preserve">Concho Station</t>
  </si>
  <si>
    <t xml:space="preserve">Alva Station</t>
  </si>
  <si>
    <t xml:space="preserve">Harmon Station</t>
  </si>
  <si>
    <t xml:space="preserve">Orion Station</t>
  </si>
  <si>
    <t xml:space="preserve">Elk City Mainline</t>
  </si>
  <si>
    <t xml:space="preserve">Laverne Station</t>
  </si>
  <si>
    <t xml:space="preserve">Blaine Station</t>
  </si>
  <si>
    <t xml:space="preserve">Buffalo Mainline</t>
  </si>
  <si>
    <t xml:space="preserve">Edmond Station</t>
  </si>
  <si>
    <t xml:space="preserve">Cashion Station</t>
  </si>
  <si>
    <t xml:space="preserve">Buffalo/Cashion Totals</t>
  </si>
  <si>
    <t xml:space="preserve">Cherokee Pipeline - 2002</t>
  </si>
  <si>
    <t xml:space="preserve">HEWITT STATION - PLP - 172848</t>
  </si>
  <si>
    <t xml:space="preserve">MARLOW STATION - PLP - 172896</t>
  </si>
  <si>
    <t xml:space="preserve">PIKE &amp; PRUITT STATIONS - SR - PLP - 172942 </t>
  </si>
  <si>
    <t xml:space="preserve">TUSSY STATION - PLP - WCT - 173142</t>
  </si>
  <si>
    <t xml:space="preserve">TUSSY STATION - PLP - WTI - 173139</t>
  </si>
  <si>
    <t xml:space="preserve">TUSSY STATION - PLP - OSR - 172847</t>
  </si>
  <si>
    <t xml:space="preserve">TUSSY STATION - PLP - OST - 172841</t>
  </si>
  <si>
    <t xml:space="preserve">CHEROKEE PIPELINE - PLP - TUSSY TO CUSHING - OSR - 172967</t>
  </si>
  <si>
    <t xml:space="preserve">CHEROKEE PIPELINE - PLP - TUSSY TO CUSHING - OST- 172866</t>
  </si>
  <si>
    <t xml:space="preserve">TOTAL CHEROKEE PIPELINE </t>
  </si>
  <si>
    <t xml:space="preserve">Kansas Pipeline - Year 2002</t>
  </si>
  <si>
    <t xml:space="preserve">Total Wellsford Gathering</t>
  </si>
  <si>
    <t xml:space="preserve">Sharon Springs Pipeline - 172951</t>
  </si>
  <si>
    <t xml:space="preserve">Laton Schurr Gathering - 172891</t>
  </si>
  <si>
    <t xml:space="preserve">Wolf/Eubanks Pipeline</t>
  </si>
  <si>
    <t xml:space="preserve">Kansas Totals</t>
  </si>
  <si>
    <t xml:space="preserve">Hobbs Pipeline - 2002</t>
  </si>
  <si>
    <t xml:space="preserve">Hobbs Pipeline Sweet - 74795</t>
  </si>
  <si>
    <t xml:space="preserve">Hobbs Pipeline Sour - 75019</t>
  </si>
  <si>
    <t xml:space="preserve">Total Hobbs Pipeline</t>
  </si>
  <si>
    <t xml:space="preserve">Marine Operations - 7502</t>
  </si>
  <si>
    <t xml:space="preserve">Berwick Terminal - 61148</t>
  </si>
  <si>
    <t xml:space="preserve">Darrow Storage - 60226</t>
  </si>
  <si>
    <t xml:space="preserve">Delcambre Station - 96902</t>
  </si>
  <si>
    <t xml:space="preserve">Eloi Bay Station - 39716</t>
  </si>
  <si>
    <t xml:space="preserve">Equilon Gibson - 1013970</t>
  </si>
  <si>
    <t xml:space="preserve">Valentine Station - 73678</t>
  </si>
  <si>
    <t xml:space="preserve">Unocal - Forked Island - 1013661</t>
  </si>
  <si>
    <t xml:space="preserve">Total Marine Operations</t>
  </si>
  <si>
    <t xml:space="preserve">Mississippi/ Alabama Pipeline</t>
  </si>
  <si>
    <t xml:space="preserve">Mississippi Sour - 33191 (MSS)</t>
  </si>
  <si>
    <t xml:space="preserve">Jay - 33222</t>
  </si>
  <si>
    <t xml:space="preserve">Heavy La. Sweet - 35590</t>
  </si>
  <si>
    <t xml:space="preserve">Hatters Pond - Condensate - 33221</t>
  </si>
  <si>
    <t xml:space="preserve">Hunt Mix - 33225</t>
  </si>
  <si>
    <t xml:space="preserve">East Mississippi Mix - 33217 (MSR) (EMM)</t>
  </si>
  <si>
    <t xml:space="preserve">Citronelle - 34945</t>
  </si>
  <si>
    <t xml:space="preserve">Mississippi Heavy Sour - 33218</t>
  </si>
  <si>
    <t xml:space="preserve">Total Mississippi/Alabama Pipeline</t>
  </si>
  <si>
    <t xml:space="preserve">North Dakota Pipeline</t>
  </si>
  <si>
    <t xml:space="preserve">WHITETAIL STATION - 172853</t>
  </si>
  <si>
    <t xml:space="preserve">KILLDEER STATION - 172850</t>
  </si>
  <si>
    <t xml:space="preserve">BAKER STATION - 172911</t>
  </si>
  <si>
    <t xml:space="preserve">TRENTON STATION -172842</t>
  </si>
  <si>
    <t xml:space="preserve">FRYBURG STATION - 172837</t>
  </si>
  <si>
    <t xml:space="preserve">TOTAL NORTH DAKOTA PIPELINE</t>
  </si>
  <si>
    <t xml:space="preserve">North Texas Pipeline</t>
  </si>
  <si>
    <t xml:space="preserve">Odessa Pipeline -</t>
  </si>
  <si>
    <t xml:space="preserve">FOSTER - WTI - 28422</t>
  </si>
  <si>
    <t xml:space="preserve">FOSTER - WTS - 28423</t>
  </si>
  <si>
    <t xml:space="preserve">TOTALODESSA PIPELINE</t>
  </si>
  <si>
    <t xml:space="preserve">Pearsall Pipeline - Year 2001</t>
  </si>
  <si>
    <t xml:space="preserve">PEARSALL (SWEET) 173129</t>
  </si>
  <si>
    <t xml:space="preserve">PEARSALL (SOUR) 173130</t>
  </si>
  <si>
    <t xml:space="preserve">TOTAL PEARSALL</t>
  </si>
  <si>
    <t xml:space="preserve">Ponca/Osage </t>
  </si>
  <si>
    <t xml:space="preserve">PONCA CITY/MANNFORD STATIONS - PLP - 172871</t>
  </si>
  <si>
    <t xml:space="preserve">CLEAR STATION - PLP - 172852</t>
  </si>
  <si>
    <t xml:space="preserve">HOMINY STATION - PLP - 172845</t>
  </si>
  <si>
    <t xml:space="preserve">THAT CREEK STATION - PLP - 172840</t>
  </si>
  <si>
    <t xml:space="preserve">WEBB CITY MAINLINE - PLP - 172961</t>
  </si>
  <si>
    <t xml:space="preserve">CIMARRON STATION - PLP - 172870 - SWT</t>
  </si>
  <si>
    <t xml:space="preserve">CIMARRON STATION - PLP - 172931 - OSR</t>
  </si>
  <si>
    <t xml:space="preserve">TOTAL PONCA/OSAGE PIPELINE</t>
  </si>
  <si>
    <t xml:space="preserve">Red River Pipeline</t>
  </si>
  <si>
    <t xml:space="preserve">RED RIVER PIPELINE - WTI - 173109</t>
  </si>
  <si>
    <t xml:space="preserve">RED RIVER PIPELINE - WCT - 172971</t>
  </si>
  <si>
    <t xml:space="preserve">TOTAL RED RIVER PIPELINE</t>
  </si>
  <si>
    <t xml:space="preserve">SW Louisanna</t>
  </si>
  <si>
    <t xml:space="preserve">Total SW Louisanna Pipeline</t>
  </si>
  <si>
    <t xml:space="preserve">TXNM - Texas  2000</t>
  </si>
  <si>
    <t xml:space="preserve">Lamesa District</t>
  </si>
  <si>
    <t xml:space="preserve">Sundown to Midland - 173022</t>
  </si>
  <si>
    <t xml:space="preserve">Mungerville to Midland - 173029</t>
  </si>
  <si>
    <t xml:space="preserve">Crane District</t>
  </si>
  <si>
    <t xml:space="preserve">Ozona to Crane WTI - 173031</t>
  </si>
  <si>
    <t xml:space="preserve">Ozona to Crane WTS - 173032</t>
  </si>
  <si>
    <t xml:space="preserve">Abell to Crane WTI - 173019</t>
  </si>
  <si>
    <t xml:space="preserve">Abell to Crane WTS - 173020</t>
  </si>
  <si>
    <t xml:space="preserve">Wilshire Gathering WTI - 173084</t>
  </si>
  <si>
    <t xml:space="preserve">Concho Bluff/McAfee WTS - 173112</t>
  </si>
  <si>
    <t xml:space="preserve">Crane Station WTI - 173033</t>
  </si>
  <si>
    <t xml:space="preserve">Crane Station WTS -173034 </t>
  </si>
  <si>
    <t xml:space="preserve">WTX TOTALS</t>
  </si>
  <si>
    <t xml:space="preserve">TXNM - New Mexico 2001</t>
  </si>
  <si>
    <t xml:space="preserve">Eunice District</t>
  </si>
  <si>
    <t xml:space="preserve">Maljamar Gathering WTS - 173111</t>
  </si>
  <si>
    <t xml:space="preserve">Beeson Station WTS - 173002</t>
  </si>
  <si>
    <t xml:space="preserve">Lynch Station WTI - 173005</t>
  </si>
  <si>
    <t xml:space="preserve">Lynch Station WTS - 173006</t>
  </si>
  <si>
    <t xml:space="preserve">Vacuum / Lovington WTI - 173011</t>
  </si>
  <si>
    <t xml:space="preserve">Vacuum / Lovington WTS - 173012</t>
  </si>
  <si>
    <t xml:space="preserve">Poker Lake \ El Mar WTI - 173009</t>
  </si>
  <si>
    <t xml:space="preserve">Shafter Lake WTI - 173017</t>
  </si>
  <si>
    <t xml:space="preserve">Shafter Lake WTS - 173018</t>
  </si>
  <si>
    <t xml:space="preserve">Jal Station WTI - 173015</t>
  </si>
  <si>
    <t xml:space="preserve">Jal Station WTS - 173016</t>
  </si>
  <si>
    <t xml:space="preserve">New Mexico Totals</t>
  </si>
  <si>
    <t xml:space="preserve">West Texas Pipeline</t>
  </si>
  <si>
    <t xml:space="preserve">Lamesa/Scurry Pipeline</t>
  </si>
  <si>
    <t xml:space="preserve">Upton Station</t>
  </si>
  <si>
    <t xml:space="preserve">Driver Station - 51803</t>
  </si>
  <si>
    <t xml:space="preserve">Garza Station - 51808</t>
  </si>
  <si>
    <t xml:space="preserve">China Grove Station - Sweet - 51971</t>
  </si>
  <si>
    <t xml:space="preserve">China Grove Station - Sour - 52009</t>
  </si>
  <si>
    <t xml:space="preserve">Garden City Station - 172977</t>
  </si>
  <si>
    <t xml:space="preserve">McCamey 10" Pipeline - 51984</t>
  </si>
  <si>
    <t xml:space="preserve">Total West Texas</t>
  </si>
  <si>
    <t xml:space="preserve">EOTT OPERATING PIPELINES - SE Area</t>
  </si>
  <si>
    <t xml:space="preserve">Black Bayou Pipeline - 7224</t>
  </si>
  <si>
    <t xml:space="preserve">Haynesville Pipeline - 7219</t>
  </si>
  <si>
    <t xml:space="preserve">Mississippi Gathering - 7282</t>
  </si>
  <si>
    <t xml:space="preserve">Total SE Area Pipelines/ OLP</t>
  </si>
  <si>
    <t xml:space="preserve">EOTT OPERATING PIPELINES - SW Area</t>
  </si>
  <si>
    <t xml:space="preserve">Livingston Ridge/ Lynch Pipeline - 7253</t>
  </si>
  <si>
    <t xml:space="preserve">Oklahoma City Pipeline - 7201</t>
  </si>
  <si>
    <t xml:space="preserve">Pitchfork Ranch Gathering -7298</t>
  </si>
  <si>
    <t xml:space="preserve">Total SW Area Pipelines OLP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</si>
</sst>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.00_);[RED]\(#,##0.00\)"/>
    <numFmt numFmtId="168" formatCode="#,##0"/>
    <numFmt numFmtId="169" formatCode="[$-409]#,##0_);[RED]\(#,##0\)"/>
    <numFmt numFmtId="170" formatCode="_(\$* #,##0.00_);_(\$* \(#,##0.00\);_(\$* \-??_);_(@_)"/>
    <numFmt numFmtId="171" formatCode="0%"/>
    <numFmt numFmtId="172" formatCode="0.00_);[RED]\(0.00\)"/>
    <numFmt numFmtId="173" formatCode="0.00%"/>
    <numFmt numFmtId="174" formatCode="0.0000%"/>
    <numFmt numFmtId="175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7" min="2" style="0" width="12.14"/>
    <col collapsed="false" customWidth="true" hidden="false" outlineLevel="0" max="9" min="8" style="2" width="12.14"/>
    <col collapsed="false" customWidth="true" hidden="false" outlineLevel="0" max="15" min="10" style="0" width="12.14"/>
    <col collapsed="false" customWidth="true" hidden="false" outlineLevel="0" max="16" min="16" style="0" width="12.85"/>
    <col collapsed="false" customWidth="true" hidden="false" outlineLevel="0" max="17" min="17" style="0" width="12.14"/>
    <col collapsed="false" customWidth="true" hidden="false" outlineLevel="0" max="18" min="18" style="0" width="12.7"/>
    <col collapsed="false" customWidth="true" hidden="false" outlineLevel="0" max="19" min="19" style="0" width="10.85"/>
    <col collapsed="false" customWidth="true" hidden="false" outlineLevel="0" max="20" min="20" style="0" width="12.99"/>
    <col collapsed="false" customWidth="true" hidden="false" outlineLevel="0" max="21" min="21" style="0" width="2.7"/>
    <col collapsed="false" customWidth="true" hidden="false" outlineLevel="0" max="22" min="22" style="0" width="13.41"/>
    <col collapsed="false" customWidth="true" hidden="false" outlineLevel="0" max="23" min="23" style="3" width="14.28"/>
  </cols>
  <sheetData>
    <row r="1" customFormat="false" ht="12.75" hidden="false" customHeight="false" outlineLevel="0" collapsed="false">
      <c r="B1" s="4" t="s">
        <v>0</v>
      </c>
      <c r="C1" s="4"/>
      <c r="D1" s="4"/>
      <c r="E1" s="4"/>
      <c r="F1" s="4"/>
      <c r="G1" s="4"/>
      <c r="H1" s="5" t="s">
        <v>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 t="s">
        <v>2</v>
      </c>
    </row>
    <row r="2" customFormat="false" ht="12.75" hidden="false" customHeight="false" outlineLevel="0" collapsed="false">
      <c r="B2" s="7"/>
      <c r="C2" s="8"/>
      <c r="D2" s="8"/>
      <c r="E2" s="8"/>
      <c r="F2" s="8"/>
      <c r="G2" s="9"/>
      <c r="H2" s="10"/>
      <c r="I2" s="10"/>
      <c r="J2" s="10"/>
      <c r="K2" s="11"/>
      <c r="L2" s="12"/>
      <c r="M2" s="12"/>
      <c r="N2" s="12"/>
      <c r="O2" s="12"/>
      <c r="P2" s="12"/>
      <c r="Q2" s="12"/>
      <c r="R2" s="12"/>
      <c r="S2" s="13"/>
      <c r="T2" s="14"/>
    </row>
    <row r="3" customFormat="false" ht="12.75" hidden="false" customHeight="false" outlineLevel="0" collapsed="false">
      <c r="A3" s="1" t="s">
        <v>3</v>
      </c>
      <c r="B3" s="15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7" t="s">
        <v>9</v>
      </c>
      <c r="H3" s="18" t="s">
        <v>10</v>
      </c>
      <c r="I3" s="18" t="s">
        <v>10</v>
      </c>
      <c r="J3" s="18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19" t="s">
        <v>19</v>
      </c>
      <c r="S3" s="20" t="s">
        <v>20</v>
      </c>
      <c r="T3" s="21" t="s">
        <v>21</v>
      </c>
      <c r="U3" s="22"/>
      <c r="V3" s="22" t="s">
        <v>22</v>
      </c>
      <c r="W3" s="23"/>
    </row>
    <row r="4" customFormat="false" ht="12.75" hidden="false" customHeight="false" outlineLevel="0" collapsed="false">
      <c r="A4" s="1" t="s">
        <v>23</v>
      </c>
      <c r="B4" s="24"/>
      <c r="C4" s="25"/>
      <c r="D4" s="25"/>
      <c r="E4" s="16" t="s">
        <v>24</v>
      </c>
      <c r="F4" s="25"/>
      <c r="G4" s="26"/>
      <c r="H4" s="18" t="s">
        <v>25</v>
      </c>
      <c r="I4" s="18" t="s">
        <v>26</v>
      </c>
      <c r="J4" s="18" t="s">
        <v>25</v>
      </c>
      <c r="K4" s="19"/>
      <c r="L4" s="19"/>
      <c r="M4" s="19"/>
      <c r="N4" s="19"/>
      <c r="O4" s="19"/>
      <c r="P4" s="19"/>
      <c r="Q4" s="19"/>
      <c r="R4" s="19"/>
      <c r="S4" s="20"/>
      <c r="T4" s="21"/>
      <c r="U4" s="22"/>
      <c r="V4" s="22" t="s">
        <v>27</v>
      </c>
      <c r="W4" s="23"/>
    </row>
    <row r="5" customFormat="false" ht="12.75" hidden="false" customHeight="false" outlineLevel="0" collapsed="false">
      <c r="A5" s="27" t="s">
        <v>28</v>
      </c>
      <c r="B5" s="28" t="n">
        <f aca="false">'Ark-La-Tex'!B91</f>
        <v>532120.52</v>
      </c>
      <c r="C5" s="29" t="n">
        <f aca="false">'MissAla '!B118</f>
        <v>1320751.86</v>
      </c>
      <c r="D5" s="30" t="n">
        <f aca="false">'Pearsall '!B36</f>
        <v>65108.25</v>
      </c>
      <c r="E5" s="30" t="n">
        <f aca="false">'SW Louisanna'!B6</f>
        <v>283008.39</v>
      </c>
      <c r="F5" s="29" t="n">
        <f aca="false">'SE OLP Pipelines '!B48</f>
        <v>1090780.71</v>
      </c>
      <c r="G5" s="31" t="n">
        <f aca="false">'Marine Operations'!B106</f>
        <v>377244.01</v>
      </c>
      <c r="H5" s="32" t="n">
        <f aca="false">'TxNM Texas'!B150</f>
        <v>1843266.02</v>
      </c>
      <c r="I5" s="32" t="n">
        <f aca="false">'TxNMX NewMex'!B166</f>
        <v>1364607.79</v>
      </c>
      <c r="J5" s="32" t="n">
        <f aca="false">'North Texas '!B6</f>
        <v>109299.29</v>
      </c>
      <c r="K5" s="33" t="n">
        <f aca="false">'West TX '!B120</f>
        <v>1014302.98</v>
      </c>
      <c r="L5" s="10" t="n">
        <f aca="false">'Red River'!B34</f>
        <v>176458.37</v>
      </c>
      <c r="M5" s="10" t="n">
        <f aca="false">Buffalo!B235</f>
        <v>781728.1</v>
      </c>
      <c r="N5" s="10" t="n">
        <f aca="false">Cherokee!B135</f>
        <v>497210.56</v>
      </c>
      <c r="O5" s="10" t="n">
        <f aca="false">PoncaOsage!B106</f>
        <v>309115.51</v>
      </c>
      <c r="P5" s="10" t="n">
        <f aca="false">Odessa!B35</f>
        <v>105324.08</v>
      </c>
      <c r="Q5" s="34" t="n">
        <f aca="false">Kansas!B64</f>
        <v>973170.3</v>
      </c>
      <c r="R5" s="34" t="n">
        <f aca="false">Hobbs!B36</f>
        <v>1404422.02</v>
      </c>
      <c r="S5" s="35" t="n">
        <f aca="false">'SW OLP Pipelines'!B49</f>
        <v>754330.25</v>
      </c>
      <c r="T5" s="36" t="n">
        <f aca="false">'North Dakota '!B78</f>
        <v>1222759.34</v>
      </c>
      <c r="V5" s="37" t="n">
        <f aca="false">SUM(B5:T5)</f>
        <v>14225008.35</v>
      </c>
    </row>
    <row r="6" customFormat="false" ht="12.75" hidden="false" customHeight="false" outlineLevel="0" collapsed="false">
      <c r="A6" s="27" t="s">
        <v>29</v>
      </c>
      <c r="B6" s="28" t="n">
        <f aca="false">'Ark-La-Tex'!C91</f>
        <v>0</v>
      </c>
      <c r="C6" s="29" t="n">
        <f aca="false">'MissAla '!C118</f>
        <v>0</v>
      </c>
      <c r="D6" s="30" t="n">
        <f aca="false">'Pearsall '!C36</f>
        <v>0</v>
      </c>
      <c r="E6" s="30" t="n">
        <f aca="false">'SW Louisanna'!C6</f>
        <v>0</v>
      </c>
      <c r="F6" s="29" t="n">
        <f aca="false">'SE OLP Pipelines '!C48</f>
        <v>0</v>
      </c>
      <c r="G6" s="31" t="n">
        <f aca="false">'Marine Operations'!C106</f>
        <v>0</v>
      </c>
      <c r="H6" s="32" t="n">
        <f aca="false">'TxNM Texas'!C150</f>
        <v>0</v>
      </c>
      <c r="I6" s="32" t="n">
        <f aca="false">'TxNMX NewMex'!C166</f>
        <v>0</v>
      </c>
      <c r="J6" s="32" t="n">
        <f aca="false">'North Texas '!C6</f>
        <v>0</v>
      </c>
      <c r="K6" s="33" t="n">
        <f aca="false">'West TX '!C120</f>
        <v>0</v>
      </c>
      <c r="L6" s="10" t="n">
        <f aca="false">'Red River'!C34</f>
        <v>0</v>
      </c>
      <c r="M6" s="10" t="n">
        <f aca="false">Buffalo!C235</f>
        <v>0</v>
      </c>
      <c r="N6" s="10" t="n">
        <f aca="false">Cherokee!C135</f>
        <v>0</v>
      </c>
      <c r="O6" s="10" t="n">
        <f aca="false">PoncaOsage!C106</f>
        <v>0</v>
      </c>
      <c r="P6" s="10" t="n">
        <f aca="false">Odessa!C35</f>
        <v>0</v>
      </c>
      <c r="Q6" s="34" t="n">
        <f aca="false">Kansas!C64</f>
        <v>0</v>
      </c>
      <c r="R6" s="34" t="n">
        <f aca="false">Hobbs!C36</f>
        <v>0</v>
      </c>
      <c r="S6" s="35" t="n">
        <f aca="false">'SW OLP Pipelines'!C49</f>
        <v>0</v>
      </c>
      <c r="T6" s="36" t="n">
        <f aca="false">'North Dakota '!C78</f>
        <v>0</v>
      </c>
      <c r="V6" s="37" t="n">
        <f aca="false">SUM(B6:U6)</f>
        <v>0</v>
      </c>
    </row>
    <row r="7" customFormat="false" ht="12.75" hidden="false" customHeight="false" outlineLevel="0" collapsed="false">
      <c r="A7" s="27" t="s">
        <v>30</v>
      </c>
      <c r="B7" s="28" t="n">
        <f aca="false">'Ark-La-Tex'!D91</f>
        <v>0</v>
      </c>
      <c r="C7" s="29" t="n">
        <f aca="false">'MissAla '!D118</f>
        <v>0</v>
      </c>
      <c r="D7" s="30" t="n">
        <f aca="false">'Pearsall '!D36</f>
        <v>0</v>
      </c>
      <c r="E7" s="30" t="n">
        <f aca="false">'SW Louisanna'!D6</f>
        <v>0</v>
      </c>
      <c r="F7" s="29" t="n">
        <f aca="false">'SE OLP Pipelines '!D48</f>
        <v>0</v>
      </c>
      <c r="G7" s="31" t="n">
        <f aca="false">'Marine Operations'!D106</f>
        <v>0</v>
      </c>
      <c r="H7" s="32" t="n">
        <f aca="false">'TxNM Texas'!D150</f>
        <v>0</v>
      </c>
      <c r="I7" s="32" t="n">
        <f aca="false">'TxNMX NewMex'!D166</f>
        <v>0</v>
      </c>
      <c r="J7" s="32" t="n">
        <f aca="false">'North Texas '!D6</f>
        <v>0</v>
      </c>
      <c r="K7" s="33" t="n">
        <f aca="false">'West TX '!D120</f>
        <v>0</v>
      </c>
      <c r="L7" s="10" t="n">
        <f aca="false">'Red River'!D34</f>
        <v>0</v>
      </c>
      <c r="M7" s="10" t="n">
        <f aca="false">Buffalo!D235</f>
        <v>0</v>
      </c>
      <c r="N7" s="10" t="n">
        <f aca="false">Cherokee!D135</f>
        <v>0</v>
      </c>
      <c r="O7" s="10" t="n">
        <f aca="false">PoncaOsage!D106</f>
        <v>0</v>
      </c>
      <c r="P7" s="10" t="n">
        <f aca="false">Odessa!D35</f>
        <v>0</v>
      </c>
      <c r="Q7" s="34" t="n">
        <f aca="false">Kansas!D64</f>
        <v>0</v>
      </c>
      <c r="R7" s="34" t="n">
        <f aca="false">Hobbs!D36</f>
        <v>0</v>
      </c>
      <c r="S7" s="35" t="n">
        <f aca="false">'SW OLP Pipelines'!D49</f>
        <v>0</v>
      </c>
      <c r="T7" s="36" t="n">
        <f aca="false">'North Dakota '!D78</f>
        <v>0</v>
      </c>
      <c r="V7" s="37" t="n">
        <f aca="false">SUM(B7:U7)</f>
        <v>0</v>
      </c>
      <c r="W7" s="3" t="n">
        <f aca="false">SUM(V5:V7)</f>
        <v>14225008.35</v>
      </c>
    </row>
    <row r="8" customFormat="false" ht="12.75" hidden="false" customHeight="false" outlineLevel="0" collapsed="false">
      <c r="A8" s="27" t="s">
        <v>31</v>
      </c>
      <c r="B8" s="28" t="n">
        <f aca="false">'Ark-La-Tex'!E91</f>
        <v>0</v>
      </c>
      <c r="C8" s="29" t="n">
        <f aca="false">'MissAla '!E118</f>
        <v>0</v>
      </c>
      <c r="D8" s="30" t="n">
        <f aca="false">'Pearsall '!E36</f>
        <v>0</v>
      </c>
      <c r="E8" s="30" t="n">
        <f aca="false">'SW Louisanna'!E6</f>
        <v>0</v>
      </c>
      <c r="F8" s="29" t="n">
        <f aca="false">'SE OLP Pipelines '!E48</f>
        <v>0</v>
      </c>
      <c r="G8" s="31" t="n">
        <f aca="false">'Marine Operations'!E106</f>
        <v>0</v>
      </c>
      <c r="H8" s="32" t="n">
        <f aca="false">'TxNM Texas'!E150</f>
        <v>0</v>
      </c>
      <c r="I8" s="32" t="n">
        <f aca="false">'TxNMX NewMex'!E166</f>
        <v>0</v>
      </c>
      <c r="J8" s="32" t="n">
        <f aca="false">'North Texas '!E6</f>
        <v>0</v>
      </c>
      <c r="K8" s="33" t="n">
        <f aca="false">'West TX '!E120</f>
        <v>0</v>
      </c>
      <c r="L8" s="10" t="n">
        <f aca="false">'Red River'!E34</f>
        <v>0</v>
      </c>
      <c r="M8" s="10" t="n">
        <f aca="false">Buffalo!E235</f>
        <v>0</v>
      </c>
      <c r="N8" s="10" t="n">
        <f aca="false">Cherokee!E135</f>
        <v>0</v>
      </c>
      <c r="O8" s="10" t="n">
        <f aca="false">PoncaOsage!E106</f>
        <v>0</v>
      </c>
      <c r="P8" s="10" t="n">
        <f aca="false">Odessa!E35</f>
        <v>0</v>
      </c>
      <c r="Q8" s="34" t="n">
        <f aca="false">Kansas!E64</f>
        <v>0</v>
      </c>
      <c r="R8" s="34" t="n">
        <f aca="false">Hobbs!E36</f>
        <v>0</v>
      </c>
      <c r="S8" s="35" t="n">
        <f aca="false">'SW OLP Pipelines'!E49</f>
        <v>0</v>
      </c>
      <c r="T8" s="36" t="n">
        <f aca="false">'North Dakota '!E78</f>
        <v>0</v>
      </c>
      <c r="V8" s="37" t="n">
        <f aca="false">SUM(B8:U8)</f>
        <v>0</v>
      </c>
    </row>
    <row r="9" customFormat="false" ht="12.75" hidden="false" customHeight="false" outlineLevel="0" collapsed="false">
      <c r="A9" s="27" t="s">
        <v>32</v>
      </c>
      <c r="B9" s="28" t="n">
        <f aca="false">'Ark-La-Tex'!F91</f>
        <v>0</v>
      </c>
      <c r="C9" s="29" t="n">
        <f aca="false">'MissAla '!F118</f>
        <v>0</v>
      </c>
      <c r="D9" s="30" t="n">
        <f aca="false">'Pearsall '!F36</f>
        <v>0</v>
      </c>
      <c r="E9" s="30" t="n">
        <f aca="false">'SW Louisanna'!F6</f>
        <v>0</v>
      </c>
      <c r="F9" s="29" t="n">
        <f aca="false">'SE OLP Pipelines '!F48</f>
        <v>0</v>
      </c>
      <c r="G9" s="31" t="n">
        <f aca="false">'Marine Operations'!F106</f>
        <v>0</v>
      </c>
      <c r="H9" s="32" t="n">
        <f aca="false">'TxNM Texas'!F150</f>
        <v>0</v>
      </c>
      <c r="I9" s="32" t="n">
        <f aca="false">'TxNMX NewMex'!F166</f>
        <v>0</v>
      </c>
      <c r="J9" s="32" t="n">
        <f aca="false">'North Texas '!F6</f>
        <v>0</v>
      </c>
      <c r="K9" s="33" t="n">
        <f aca="false">'West TX '!F120</f>
        <v>0</v>
      </c>
      <c r="L9" s="10" t="n">
        <f aca="false">'Red River'!F34</f>
        <v>0</v>
      </c>
      <c r="M9" s="10" t="n">
        <f aca="false">Buffalo!F235</f>
        <v>0</v>
      </c>
      <c r="N9" s="10" t="n">
        <f aca="false">Cherokee!F135</f>
        <v>0</v>
      </c>
      <c r="O9" s="10" t="n">
        <f aca="false">PoncaOsage!F106</f>
        <v>0</v>
      </c>
      <c r="P9" s="10" t="n">
        <f aca="false">Odessa!F35</f>
        <v>0</v>
      </c>
      <c r="Q9" s="34" t="n">
        <f aca="false">Kansas!F64</f>
        <v>0</v>
      </c>
      <c r="R9" s="34" t="n">
        <f aca="false">Hobbs!F36</f>
        <v>0</v>
      </c>
      <c r="S9" s="35" t="n">
        <f aca="false">'SW OLP Pipelines'!F49</f>
        <v>0</v>
      </c>
      <c r="T9" s="36" t="n">
        <f aca="false">'North Dakota '!F78</f>
        <v>0</v>
      </c>
      <c r="V9" s="37" t="n">
        <f aca="false">SUM(B9:U9)</f>
        <v>0</v>
      </c>
    </row>
    <row r="10" customFormat="false" ht="12.75" hidden="false" customHeight="false" outlineLevel="0" collapsed="false">
      <c r="A10" s="27" t="s">
        <v>33</v>
      </c>
      <c r="B10" s="28" t="n">
        <f aca="false">'Ark-La-Tex'!G91</f>
        <v>0</v>
      </c>
      <c r="C10" s="29" t="n">
        <f aca="false">'MissAla '!G118</f>
        <v>0</v>
      </c>
      <c r="D10" s="30" t="n">
        <f aca="false">'Pearsall '!G36</f>
        <v>0</v>
      </c>
      <c r="E10" s="30" t="n">
        <f aca="false">'SW Louisanna'!G6</f>
        <v>0</v>
      </c>
      <c r="F10" s="29" t="n">
        <f aca="false">'SE OLP Pipelines '!G48</f>
        <v>0</v>
      </c>
      <c r="G10" s="31" t="n">
        <f aca="false">'Marine Operations'!G106</f>
        <v>0</v>
      </c>
      <c r="H10" s="32" t="n">
        <f aca="false">'TxNM Texas'!G150</f>
        <v>0</v>
      </c>
      <c r="I10" s="32" t="n">
        <f aca="false">'TxNMX NewMex'!G166</f>
        <v>0</v>
      </c>
      <c r="J10" s="32" t="n">
        <f aca="false">'North Texas '!G6</f>
        <v>0</v>
      </c>
      <c r="K10" s="33" t="n">
        <f aca="false">'West TX '!G120</f>
        <v>0</v>
      </c>
      <c r="L10" s="10" t="n">
        <f aca="false">'Red River'!G34</f>
        <v>0</v>
      </c>
      <c r="M10" s="10" t="n">
        <f aca="false">Buffalo!G235</f>
        <v>0</v>
      </c>
      <c r="N10" s="10" t="n">
        <f aca="false">Cherokee!G135</f>
        <v>0</v>
      </c>
      <c r="O10" s="10" t="n">
        <f aca="false">PoncaOsage!G106</f>
        <v>0</v>
      </c>
      <c r="P10" s="10" t="n">
        <f aca="false">Odessa!G35</f>
        <v>0</v>
      </c>
      <c r="Q10" s="34" t="n">
        <f aca="false">Kansas!G64</f>
        <v>0</v>
      </c>
      <c r="R10" s="34" t="n">
        <f aca="false">Hobbs!G36</f>
        <v>0</v>
      </c>
      <c r="S10" s="35" t="n">
        <f aca="false">'SW OLP Pipelines'!G49</f>
        <v>0</v>
      </c>
      <c r="T10" s="36" t="n">
        <f aca="false">'North Dakota '!G78</f>
        <v>0</v>
      </c>
      <c r="V10" s="37" t="n">
        <f aca="false">SUM(B10:U10)</f>
        <v>0</v>
      </c>
      <c r="W10" s="3" t="n">
        <f aca="false">SUM(V8:V10)</f>
        <v>0</v>
      </c>
    </row>
    <row r="11" customFormat="false" ht="12.75" hidden="false" customHeight="false" outlineLevel="0" collapsed="false">
      <c r="A11" s="27" t="s">
        <v>34</v>
      </c>
      <c r="B11" s="28" t="n">
        <f aca="false">'Ark-La-Tex'!H91</f>
        <v>0</v>
      </c>
      <c r="C11" s="29" t="n">
        <f aca="false">'MissAla '!H118</f>
        <v>0</v>
      </c>
      <c r="D11" s="30" t="n">
        <f aca="false">'Pearsall '!H36</f>
        <v>0</v>
      </c>
      <c r="E11" s="30" t="n">
        <f aca="false">'SW Louisanna'!H6</f>
        <v>0</v>
      </c>
      <c r="F11" s="29" t="n">
        <f aca="false">'SE OLP Pipelines '!H48</f>
        <v>0</v>
      </c>
      <c r="G11" s="31" t="n">
        <f aca="false">'Marine Operations'!H106</f>
        <v>0</v>
      </c>
      <c r="H11" s="32" t="n">
        <f aca="false">'TxNM Texas'!H150</f>
        <v>0</v>
      </c>
      <c r="I11" s="32" t="n">
        <f aca="false">'TxNMX NewMex'!H166</f>
        <v>0</v>
      </c>
      <c r="J11" s="32" t="n">
        <f aca="false">'North Texas '!H6</f>
        <v>0</v>
      </c>
      <c r="K11" s="33" t="n">
        <f aca="false">'West TX '!H120</f>
        <v>0</v>
      </c>
      <c r="L11" s="10" t="n">
        <f aca="false">'Red River'!H34</f>
        <v>0</v>
      </c>
      <c r="M11" s="10" t="n">
        <f aca="false">Buffalo!H235</f>
        <v>0</v>
      </c>
      <c r="N11" s="10" t="n">
        <f aca="false">Cherokee!H135</f>
        <v>0</v>
      </c>
      <c r="O11" s="10" t="n">
        <f aca="false">PoncaOsage!H106</f>
        <v>0</v>
      </c>
      <c r="P11" s="10" t="n">
        <f aca="false">Odessa!H35</f>
        <v>0</v>
      </c>
      <c r="Q11" s="34" t="n">
        <f aca="false">Kansas!H64</f>
        <v>0</v>
      </c>
      <c r="R11" s="34" t="n">
        <f aca="false">Hobbs!H36</f>
        <v>0</v>
      </c>
      <c r="S11" s="35" t="n">
        <f aca="false">'SW OLP Pipelines'!H49</f>
        <v>0</v>
      </c>
      <c r="T11" s="36" t="n">
        <f aca="false">'North Dakota '!H78</f>
        <v>0</v>
      </c>
      <c r="V11" s="37" t="n">
        <f aca="false">SUM(B11:U11)</f>
        <v>0</v>
      </c>
    </row>
    <row r="12" customFormat="false" ht="12.75" hidden="false" customHeight="false" outlineLevel="0" collapsed="false">
      <c r="A12" s="27" t="s">
        <v>35</v>
      </c>
      <c r="B12" s="28" t="n">
        <f aca="false">'Ark-La-Tex'!I91</f>
        <v>0</v>
      </c>
      <c r="C12" s="29" t="n">
        <f aca="false">'MissAla '!I118</f>
        <v>0</v>
      </c>
      <c r="D12" s="30" t="n">
        <f aca="false">'Pearsall '!I36</f>
        <v>0</v>
      </c>
      <c r="E12" s="30" t="n">
        <f aca="false">'SW Louisanna'!I6</f>
        <v>0</v>
      </c>
      <c r="F12" s="29" t="n">
        <f aca="false">'SE OLP Pipelines '!I48</f>
        <v>0</v>
      </c>
      <c r="G12" s="31" t="n">
        <f aca="false">'Marine Operations'!I106</f>
        <v>0</v>
      </c>
      <c r="H12" s="32" t="n">
        <f aca="false">'TxNM Texas'!I150</f>
        <v>0</v>
      </c>
      <c r="I12" s="32" t="n">
        <f aca="false">'TxNMX NewMex'!I166</f>
        <v>0</v>
      </c>
      <c r="J12" s="32" t="n">
        <f aca="false">'North Texas '!I6</f>
        <v>0</v>
      </c>
      <c r="K12" s="33" t="n">
        <f aca="false">'West TX '!I120</f>
        <v>0</v>
      </c>
      <c r="L12" s="10" t="n">
        <f aca="false">'Red River'!I34</f>
        <v>0</v>
      </c>
      <c r="M12" s="10" t="n">
        <f aca="false">Buffalo!I235</f>
        <v>0</v>
      </c>
      <c r="N12" s="10" t="n">
        <f aca="false">Cherokee!I135</f>
        <v>0</v>
      </c>
      <c r="O12" s="10" t="n">
        <f aca="false">PoncaOsage!I106</f>
        <v>0</v>
      </c>
      <c r="P12" s="10" t="n">
        <f aca="false">Odessa!I35</f>
        <v>0</v>
      </c>
      <c r="Q12" s="34" t="n">
        <f aca="false">Kansas!I64</f>
        <v>0</v>
      </c>
      <c r="R12" s="34" t="n">
        <f aca="false">Hobbs!I36</f>
        <v>0</v>
      </c>
      <c r="S12" s="35" t="n">
        <f aca="false">'SW OLP Pipelines'!I49</f>
        <v>0</v>
      </c>
      <c r="T12" s="36" t="n">
        <f aca="false">'North Dakota '!I78</f>
        <v>0</v>
      </c>
      <c r="V12" s="37" t="n">
        <f aca="false">SUM(B12:U12)</f>
        <v>0</v>
      </c>
    </row>
    <row r="13" customFormat="false" ht="12.75" hidden="false" customHeight="false" outlineLevel="0" collapsed="false">
      <c r="A13" s="27" t="s">
        <v>36</v>
      </c>
      <c r="B13" s="28" t="n">
        <f aca="false">'Ark-La-Tex'!J91</f>
        <v>0</v>
      </c>
      <c r="C13" s="29" t="n">
        <f aca="false">'MissAla '!J118</f>
        <v>0</v>
      </c>
      <c r="D13" s="30" t="n">
        <f aca="false">'Pearsall '!J36</f>
        <v>0</v>
      </c>
      <c r="E13" s="30" t="n">
        <f aca="false">'SW Louisanna'!J6</f>
        <v>0</v>
      </c>
      <c r="F13" s="29" t="n">
        <f aca="false">'SE OLP Pipelines '!J48</f>
        <v>0</v>
      </c>
      <c r="G13" s="31" t="n">
        <f aca="false">'Marine Operations'!J106</f>
        <v>0</v>
      </c>
      <c r="H13" s="32" t="n">
        <f aca="false">'TxNM Texas'!J150</f>
        <v>0</v>
      </c>
      <c r="I13" s="32" t="n">
        <f aca="false">'TxNMX NewMex'!J166</f>
        <v>0</v>
      </c>
      <c r="J13" s="32" t="n">
        <f aca="false">'North Texas '!J6</f>
        <v>0</v>
      </c>
      <c r="K13" s="33" t="n">
        <f aca="false">'West TX '!J120</f>
        <v>0</v>
      </c>
      <c r="L13" s="10" t="n">
        <f aca="false">'Red River'!J34</f>
        <v>0</v>
      </c>
      <c r="M13" s="10" t="n">
        <f aca="false">Buffalo!J235</f>
        <v>0</v>
      </c>
      <c r="N13" s="10" t="n">
        <f aca="false">Cherokee!J135</f>
        <v>0</v>
      </c>
      <c r="O13" s="10" t="n">
        <f aca="false">PoncaOsage!J106</f>
        <v>0</v>
      </c>
      <c r="P13" s="10" t="n">
        <f aca="false">Odessa!J35</f>
        <v>0</v>
      </c>
      <c r="Q13" s="34" t="n">
        <f aca="false">Kansas!J64</f>
        <v>0</v>
      </c>
      <c r="R13" s="34" t="n">
        <f aca="false">Hobbs!J36</f>
        <v>0</v>
      </c>
      <c r="S13" s="35" t="n">
        <f aca="false">'SW OLP Pipelines'!J49</f>
        <v>0</v>
      </c>
      <c r="T13" s="36" t="n">
        <f aca="false">'North Dakota '!J78</f>
        <v>0</v>
      </c>
      <c r="V13" s="37" t="n">
        <f aca="false">SUM(B13:U13)</f>
        <v>0</v>
      </c>
      <c r="W13" s="3" t="n">
        <f aca="false">SUM(V11:V13)</f>
        <v>0</v>
      </c>
    </row>
    <row r="14" customFormat="false" ht="12.75" hidden="false" customHeight="false" outlineLevel="0" collapsed="false">
      <c r="A14" s="27" t="s">
        <v>37</v>
      </c>
      <c r="B14" s="28" t="n">
        <f aca="false">'Ark-La-Tex'!K91</f>
        <v>0</v>
      </c>
      <c r="C14" s="29" t="n">
        <f aca="false">'MissAla '!K118</f>
        <v>0</v>
      </c>
      <c r="D14" s="30" t="n">
        <f aca="false">'Pearsall '!K36</f>
        <v>0</v>
      </c>
      <c r="E14" s="30" t="n">
        <f aca="false">'SW Louisanna'!K6</f>
        <v>0</v>
      </c>
      <c r="F14" s="29" t="n">
        <f aca="false">'SE OLP Pipelines '!K48</f>
        <v>0</v>
      </c>
      <c r="G14" s="31" t="n">
        <f aca="false">'Marine Operations'!K106</f>
        <v>0</v>
      </c>
      <c r="H14" s="32" t="n">
        <f aca="false">'TxNM Texas'!K150</f>
        <v>0</v>
      </c>
      <c r="I14" s="32" t="n">
        <f aca="false">'TxNMX NewMex'!K166</f>
        <v>0</v>
      </c>
      <c r="J14" s="32" t="n">
        <f aca="false">'North Texas '!K6</f>
        <v>0</v>
      </c>
      <c r="K14" s="33" t="n">
        <f aca="false">'West TX '!K120</f>
        <v>0</v>
      </c>
      <c r="L14" s="10" t="n">
        <f aca="false">'Red River'!K34</f>
        <v>0</v>
      </c>
      <c r="M14" s="10" t="n">
        <f aca="false">Buffalo!K235</f>
        <v>0</v>
      </c>
      <c r="N14" s="10" t="n">
        <f aca="false">Cherokee!K135</f>
        <v>0</v>
      </c>
      <c r="O14" s="10" t="n">
        <f aca="false">PoncaOsage!K106</f>
        <v>0</v>
      </c>
      <c r="P14" s="10" t="n">
        <f aca="false">Odessa!K35</f>
        <v>0</v>
      </c>
      <c r="Q14" s="34" t="n">
        <f aca="false">Kansas!K64</f>
        <v>0</v>
      </c>
      <c r="R14" s="34" t="n">
        <f aca="false">Hobbs!K36</f>
        <v>0</v>
      </c>
      <c r="S14" s="35" t="n">
        <f aca="false">'SW OLP Pipelines'!K49</f>
        <v>0</v>
      </c>
      <c r="T14" s="36" t="n">
        <f aca="false">'North Dakota '!K78</f>
        <v>0</v>
      </c>
      <c r="V14" s="37" t="n">
        <f aca="false">SUM(B14:U14)</f>
        <v>0</v>
      </c>
    </row>
    <row r="15" customFormat="false" ht="12.75" hidden="false" customHeight="false" outlineLevel="0" collapsed="false">
      <c r="A15" s="27" t="s">
        <v>38</v>
      </c>
      <c r="B15" s="28" t="n">
        <f aca="false">'Ark-La-Tex'!L91</f>
        <v>0</v>
      </c>
      <c r="C15" s="29" t="n">
        <f aca="false">'MissAla '!L118</f>
        <v>0</v>
      </c>
      <c r="D15" s="30" t="n">
        <f aca="false">'Pearsall '!L36</f>
        <v>0</v>
      </c>
      <c r="E15" s="30" t="n">
        <f aca="false">'SW Louisanna'!L6</f>
        <v>0</v>
      </c>
      <c r="F15" s="29" t="n">
        <f aca="false">'SE OLP Pipelines '!L48</f>
        <v>0</v>
      </c>
      <c r="G15" s="31" t="n">
        <f aca="false">'Marine Operations'!L106</f>
        <v>0</v>
      </c>
      <c r="H15" s="32" t="n">
        <f aca="false">'TxNM Texas'!L150</f>
        <v>0</v>
      </c>
      <c r="I15" s="32" t="n">
        <f aca="false">'TxNMX NewMex'!L166</f>
        <v>0</v>
      </c>
      <c r="J15" s="32" t="n">
        <f aca="false">'North Texas '!L6</f>
        <v>0</v>
      </c>
      <c r="K15" s="33" t="n">
        <f aca="false">'West TX '!L120</f>
        <v>0</v>
      </c>
      <c r="L15" s="10" t="n">
        <f aca="false">'Red River'!L34</f>
        <v>0</v>
      </c>
      <c r="M15" s="10" t="n">
        <f aca="false">Buffalo!L235</f>
        <v>0</v>
      </c>
      <c r="N15" s="10" t="n">
        <f aca="false">Cherokee!L135</f>
        <v>0</v>
      </c>
      <c r="O15" s="10" t="n">
        <f aca="false">PoncaOsage!L106</f>
        <v>0</v>
      </c>
      <c r="P15" s="10" t="n">
        <f aca="false">Odessa!L35</f>
        <v>0</v>
      </c>
      <c r="Q15" s="34" t="n">
        <f aca="false">Kansas!L64</f>
        <v>0</v>
      </c>
      <c r="R15" s="34" t="n">
        <f aca="false">Hobbs!L36</f>
        <v>0</v>
      </c>
      <c r="S15" s="35" t="n">
        <f aca="false">'SW OLP Pipelines'!L49</f>
        <v>0</v>
      </c>
      <c r="T15" s="36" t="n">
        <f aca="false">'North Dakota '!L78</f>
        <v>0</v>
      </c>
      <c r="V15" s="37" t="n">
        <f aca="false">SUM(B15:U15)</f>
        <v>0</v>
      </c>
    </row>
    <row r="16" customFormat="false" ht="12.75" hidden="false" customHeight="false" outlineLevel="0" collapsed="false">
      <c r="A16" s="27" t="s">
        <v>39</v>
      </c>
      <c r="B16" s="28" t="n">
        <f aca="false">'Ark-La-Tex'!M91</f>
        <v>0</v>
      </c>
      <c r="C16" s="29" t="n">
        <f aca="false">'MissAla '!M118</f>
        <v>0</v>
      </c>
      <c r="D16" s="30" t="n">
        <f aca="false">'Pearsall '!M36</f>
        <v>0</v>
      </c>
      <c r="E16" s="30" t="n">
        <f aca="false">'SW Louisanna'!M6</f>
        <v>0</v>
      </c>
      <c r="F16" s="29" t="n">
        <f aca="false">'SE OLP Pipelines '!M48</f>
        <v>0</v>
      </c>
      <c r="G16" s="31" t="n">
        <f aca="false">'Marine Operations'!M106</f>
        <v>0</v>
      </c>
      <c r="H16" s="32" t="n">
        <f aca="false">'TxNM Texas'!M150</f>
        <v>0</v>
      </c>
      <c r="I16" s="32" t="n">
        <f aca="false">'TxNMX NewMex'!M166</f>
        <v>0</v>
      </c>
      <c r="J16" s="32" t="n">
        <f aca="false">'North Texas '!M6</f>
        <v>0</v>
      </c>
      <c r="K16" s="33" t="n">
        <f aca="false">'West TX '!M120</f>
        <v>0</v>
      </c>
      <c r="L16" s="10" t="n">
        <f aca="false">'Red River'!M34</f>
        <v>0</v>
      </c>
      <c r="M16" s="10" t="n">
        <f aca="false">Buffalo!M235</f>
        <v>0</v>
      </c>
      <c r="N16" s="10" t="n">
        <f aca="false">Cherokee!M135</f>
        <v>0</v>
      </c>
      <c r="O16" s="10" t="n">
        <f aca="false">PoncaOsage!M106</f>
        <v>0</v>
      </c>
      <c r="P16" s="10" t="n">
        <f aca="false">Odessa!M35</f>
        <v>0</v>
      </c>
      <c r="Q16" s="34" t="n">
        <f aca="false">Kansas!M64</f>
        <v>0</v>
      </c>
      <c r="R16" s="34" t="n">
        <f aca="false">Hobbs!M36</f>
        <v>0</v>
      </c>
      <c r="S16" s="35" t="n">
        <f aca="false">'SW OLP Pipelines'!M49</f>
        <v>0</v>
      </c>
      <c r="T16" s="36" t="n">
        <f aca="false">'North Dakota '!M78</f>
        <v>0</v>
      </c>
      <c r="V16" s="37" t="n">
        <f aca="false">SUM(B16:U16)</f>
        <v>0</v>
      </c>
    </row>
    <row r="17" customFormat="false" ht="12.75" hidden="false" customHeight="false" outlineLevel="0" collapsed="false">
      <c r="A17" s="1" t="s">
        <v>22</v>
      </c>
      <c r="B17" s="38" t="n">
        <f aca="false">SUM(B5:B16)</f>
        <v>532120.52</v>
      </c>
      <c r="C17" s="39" t="n">
        <f aca="false">SUM(C5:C16)</f>
        <v>1320751.86</v>
      </c>
      <c r="D17" s="39" t="n">
        <f aca="false">SUM(D5:D16)</f>
        <v>65108.25</v>
      </c>
      <c r="E17" s="39" t="n">
        <f aca="false">SUM(E5:E16)</f>
        <v>283008.39</v>
      </c>
      <c r="F17" s="39" t="n">
        <f aca="false">SUM(F5:F16)</f>
        <v>1090780.71</v>
      </c>
      <c r="G17" s="40" t="n">
        <f aca="false">SUM(G5:G16)</f>
        <v>377244.01</v>
      </c>
      <c r="H17" s="41" t="n">
        <f aca="false">SUM(H5:H16)</f>
        <v>1843266.02</v>
      </c>
      <c r="I17" s="41" t="n">
        <f aca="false">SUM(I5:I16)</f>
        <v>1364607.79</v>
      </c>
      <c r="J17" s="41" t="n">
        <f aca="false">SUM(J5:J16)</f>
        <v>109299.29</v>
      </c>
      <c r="K17" s="42" t="n">
        <f aca="false">SUM(K5:K16)</f>
        <v>1014302.98</v>
      </c>
      <c r="L17" s="43" t="n">
        <f aca="false">SUM(L5:L16)</f>
        <v>176458.37</v>
      </c>
      <c r="M17" s="43" t="n">
        <f aca="false">SUM(M5:M16)</f>
        <v>781728.1</v>
      </c>
      <c r="N17" s="43" t="n">
        <f aca="false">SUM(N5:N16)</f>
        <v>497210.56</v>
      </c>
      <c r="O17" s="43" t="n">
        <f aca="false">SUM(O5:O16)</f>
        <v>309115.51</v>
      </c>
      <c r="P17" s="43" t="n">
        <f aca="false">SUM(P5:P16)</f>
        <v>105324.08</v>
      </c>
      <c r="Q17" s="41" t="n">
        <f aca="false">SUM(Q5:Q16)</f>
        <v>973170.3</v>
      </c>
      <c r="R17" s="43" t="n">
        <f aca="false">SUM(R5:R16)</f>
        <v>1404422.02</v>
      </c>
      <c r="S17" s="44" t="n">
        <f aca="false">SUM(S5:S16)</f>
        <v>754330.25</v>
      </c>
      <c r="T17" s="45" t="n">
        <f aca="false">SUM(T5:T16)</f>
        <v>1222759.34</v>
      </c>
      <c r="U17" s="46" t="n">
        <f aca="false">SUM(U5:U16)</f>
        <v>0</v>
      </c>
      <c r="V17" s="46" t="n">
        <f aca="false">SUM(V5:V16)</f>
        <v>14225008.35</v>
      </c>
    </row>
    <row r="18" customFormat="false" ht="12.75" hidden="false" customHeight="false" outlineLevel="0" collapsed="false">
      <c r="B18" s="47"/>
      <c r="C18" s="48"/>
      <c r="D18" s="30"/>
      <c r="E18" s="30"/>
      <c r="F18" s="48"/>
      <c r="G18" s="49"/>
      <c r="H18" s="32"/>
      <c r="I18" s="32"/>
      <c r="J18" s="32"/>
      <c r="K18" s="33"/>
      <c r="L18" s="10"/>
      <c r="M18" s="10"/>
      <c r="N18" s="10"/>
      <c r="O18" s="10"/>
      <c r="P18" s="10"/>
      <c r="Q18" s="12"/>
      <c r="R18" s="12"/>
      <c r="S18" s="13"/>
      <c r="T18" s="36"/>
    </row>
    <row r="19" customFormat="false" ht="12.75" hidden="false" customHeight="false" outlineLevel="0" collapsed="false">
      <c r="A19" s="50" t="s">
        <v>40</v>
      </c>
      <c r="B19" s="47"/>
      <c r="C19" s="48"/>
      <c r="D19" s="30"/>
      <c r="E19" s="30"/>
      <c r="F19" s="48"/>
      <c r="G19" s="49"/>
      <c r="H19" s="32"/>
      <c r="I19" s="32"/>
      <c r="J19" s="32"/>
      <c r="K19" s="33"/>
      <c r="L19" s="10"/>
      <c r="M19" s="10"/>
      <c r="N19" s="10"/>
      <c r="O19" s="10"/>
      <c r="P19" s="10"/>
      <c r="Q19" s="12"/>
      <c r="R19" s="12"/>
      <c r="S19" s="13"/>
      <c r="T19" s="36"/>
    </row>
    <row r="20" customFormat="false" ht="12.75" hidden="false" customHeight="false" outlineLevel="0" collapsed="false">
      <c r="A20" s="27" t="s">
        <v>28</v>
      </c>
      <c r="B20" s="51" t="n">
        <f aca="false">'Ark-La-Tex'!B100</f>
        <v>-322.400000000023</v>
      </c>
      <c r="C20" s="52" t="n">
        <f aca="false">'MissAla '!B127</f>
        <v>-2175.25</v>
      </c>
      <c r="D20" s="53" t="n">
        <f aca="false">'Pearsall '!B45</f>
        <v>739.650000000023</v>
      </c>
      <c r="E20" s="53" t="n">
        <f aca="false">'SW Louisanna'!B15</f>
        <v>434.200000000012</v>
      </c>
      <c r="F20" s="52" t="n">
        <f aca="false">'SE OLP Pipelines '!B57</f>
        <v>1990.09000000008</v>
      </c>
      <c r="G20" s="54" t="n">
        <f aca="false">'Marine Operations'!B115</f>
        <v>587.380000000063</v>
      </c>
      <c r="H20" s="32" t="n">
        <f aca="false">'TxNM Texas'!B159</f>
        <v>8604.69999999972</v>
      </c>
      <c r="I20" s="32" t="n">
        <f aca="false">'TxNMX NewMex'!B175</f>
        <v>958.239999999991</v>
      </c>
      <c r="J20" s="32" t="n">
        <f aca="false">'North Texas '!B15</f>
        <v>-406.309999999969</v>
      </c>
      <c r="K20" s="55" t="n">
        <f aca="false">'West TX '!B129</f>
        <v>3584.10000000009</v>
      </c>
      <c r="L20" s="32" t="n">
        <f aca="false">'Red River'!B43</f>
        <v>1388.32999999984</v>
      </c>
      <c r="M20" s="32" t="n">
        <f aca="false">Buffalo!B244</f>
        <v>-3365.48999999999</v>
      </c>
      <c r="N20" s="32" t="n">
        <f aca="false">Cherokee!B144</f>
        <v>-484</v>
      </c>
      <c r="O20" s="32" t="n">
        <f aca="false">PoncaOsage!B115</f>
        <v>-260.280000000028</v>
      </c>
      <c r="P20" s="32" t="n">
        <f aca="false">Odessa!B44</f>
        <v>-30.1299999999756</v>
      </c>
      <c r="Q20" s="34" t="n">
        <f aca="false">Kansas!B73</f>
        <v>3478.29000000004</v>
      </c>
      <c r="R20" s="34" t="n">
        <f aca="false">Hobbs!B45</f>
        <v>6905.97999999981</v>
      </c>
      <c r="S20" s="56" t="n">
        <f aca="false">'SW OLP Pipelines'!B58</f>
        <v>-4439.70999999996</v>
      </c>
      <c r="T20" s="57" t="n">
        <f aca="false">'North Dakota '!B87</f>
        <v>-14.959999999525</v>
      </c>
      <c r="V20" s="58" t="n">
        <f aca="false">SUM(B20:T20)</f>
        <v>17172.4300000002</v>
      </c>
    </row>
    <row r="21" customFormat="false" ht="12.75" hidden="false" customHeight="false" outlineLevel="0" collapsed="false">
      <c r="A21" s="27" t="s">
        <v>29</v>
      </c>
      <c r="B21" s="51" t="n">
        <f aca="false">'Ark-La-Tex'!C100</f>
        <v>0</v>
      </c>
      <c r="C21" s="52" t="n">
        <f aca="false">'MissAla '!C127</f>
        <v>0</v>
      </c>
      <c r="D21" s="53" t="n">
        <f aca="false">'Pearsall '!C45</f>
        <v>0</v>
      </c>
      <c r="E21" s="53" t="n">
        <f aca="false">'SW Louisanna'!C15</f>
        <v>0</v>
      </c>
      <c r="F21" s="52" t="n">
        <f aca="false">'SE OLP Pipelines '!C57</f>
        <v>0</v>
      </c>
      <c r="G21" s="54" t="n">
        <f aca="false">'Marine Operations'!C115</f>
        <v>0</v>
      </c>
      <c r="H21" s="32" t="n">
        <f aca="false">'TxNM Texas'!C159</f>
        <v>0</v>
      </c>
      <c r="I21" s="32" t="n">
        <f aca="false">'TxNMX NewMex'!C175</f>
        <v>0</v>
      </c>
      <c r="J21" s="32" t="n">
        <f aca="false">'North Texas '!C15</f>
        <v>0</v>
      </c>
      <c r="K21" s="55" t="n">
        <f aca="false">'West TX '!C129</f>
        <v>0</v>
      </c>
      <c r="L21" s="32" t="n">
        <f aca="false">'Red River'!C43</f>
        <v>0</v>
      </c>
      <c r="M21" s="32" t="n">
        <f aca="false">Buffalo!C244</f>
        <v>0</v>
      </c>
      <c r="N21" s="32" t="n">
        <f aca="false">Cherokee!C144</f>
        <v>0</v>
      </c>
      <c r="O21" s="32" t="n">
        <f aca="false">PoncaOsage!C115</f>
        <v>0</v>
      </c>
      <c r="P21" s="32" t="n">
        <f aca="false">Odessa!C44</f>
        <v>0</v>
      </c>
      <c r="Q21" s="34" t="n">
        <f aca="false">Kansas!C73</f>
        <v>0</v>
      </c>
      <c r="R21" s="34" t="n">
        <f aca="false">Hobbs!C45</f>
        <v>0</v>
      </c>
      <c r="S21" s="56" t="n">
        <f aca="false">'SW OLP Pipelines'!C58</f>
        <v>0</v>
      </c>
      <c r="T21" s="57" t="n">
        <f aca="false">'North Dakota '!C87</f>
        <v>0</v>
      </c>
      <c r="V21" s="58" t="n">
        <f aca="false">SUM(B21:T21)</f>
        <v>0</v>
      </c>
    </row>
    <row r="22" customFormat="false" ht="12.75" hidden="false" customHeight="false" outlineLevel="0" collapsed="false">
      <c r="A22" s="27" t="s">
        <v>30</v>
      </c>
      <c r="B22" s="51" t="n">
        <f aca="false">'Ark-La-Tex'!D100</f>
        <v>0</v>
      </c>
      <c r="C22" s="52" t="n">
        <f aca="false">'MissAla '!D127</f>
        <v>0</v>
      </c>
      <c r="D22" s="53" t="n">
        <f aca="false">'Pearsall '!D45</f>
        <v>0</v>
      </c>
      <c r="E22" s="53" t="n">
        <f aca="false">'SW Louisanna'!D15</f>
        <v>0</v>
      </c>
      <c r="F22" s="52" t="n">
        <f aca="false">'SE OLP Pipelines '!D57</f>
        <v>0</v>
      </c>
      <c r="G22" s="54" t="n">
        <f aca="false">'Marine Operations'!D115</f>
        <v>0</v>
      </c>
      <c r="H22" s="32" t="n">
        <f aca="false">'TxNM Texas'!D159</f>
        <v>0</v>
      </c>
      <c r="I22" s="32" t="n">
        <f aca="false">'TxNMX NewMex'!D175</f>
        <v>0</v>
      </c>
      <c r="J22" s="32" t="n">
        <f aca="false">'North Texas '!D15</f>
        <v>0</v>
      </c>
      <c r="K22" s="55" t="n">
        <f aca="false">'West TX '!D129</f>
        <v>0</v>
      </c>
      <c r="L22" s="32" t="n">
        <f aca="false">'Red River'!D43</f>
        <v>0</v>
      </c>
      <c r="M22" s="32" t="n">
        <f aca="false">Buffalo!D244</f>
        <v>0</v>
      </c>
      <c r="N22" s="32" t="n">
        <f aca="false">Cherokee!D144</f>
        <v>0</v>
      </c>
      <c r="O22" s="32" t="n">
        <f aca="false">PoncaOsage!D115</f>
        <v>0</v>
      </c>
      <c r="P22" s="32" t="n">
        <f aca="false">Odessa!D44</f>
        <v>0</v>
      </c>
      <c r="Q22" s="34" t="n">
        <f aca="false">Kansas!D73</f>
        <v>0</v>
      </c>
      <c r="R22" s="34" t="n">
        <f aca="false">Hobbs!D45</f>
        <v>0</v>
      </c>
      <c r="S22" s="56" t="n">
        <f aca="false">'SW OLP Pipelines'!D58</f>
        <v>0</v>
      </c>
      <c r="T22" s="57" t="n">
        <f aca="false">'North Dakota '!D87</f>
        <v>0</v>
      </c>
      <c r="V22" s="58" t="n">
        <f aca="false">SUM(B22:T22)</f>
        <v>0</v>
      </c>
      <c r="W22" s="3" t="n">
        <f aca="false">SUM(V20:V22)</f>
        <v>17172.4300000002</v>
      </c>
    </row>
    <row r="23" customFormat="false" ht="12.75" hidden="false" customHeight="false" outlineLevel="0" collapsed="false">
      <c r="A23" s="27" t="s">
        <v>31</v>
      </c>
      <c r="B23" s="51" t="n">
        <f aca="false">'Ark-La-Tex'!E100</f>
        <v>0</v>
      </c>
      <c r="C23" s="52" t="n">
        <f aca="false">'MissAla '!E127</f>
        <v>0</v>
      </c>
      <c r="D23" s="53" t="n">
        <f aca="false">'Pearsall '!E45</f>
        <v>0</v>
      </c>
      <c r="E23" s="53" t="n">
        <f aca="false">'SW Louisanna'!E15</f>
        <v>0</v>
      </c>
      <c r="F23" s="52" t="n">
        <f aca="false">'SE OLP Pipelines '!E57</f>
        <v>0</v>
      </c>
      <c r="G23" s="54" t="n">
        <f aca="false">'Marine Operations'!E115</f>
        <v>0</v>
      </c>
      <c r="H23" s="32" t="n">
        <f aca="false">'TxNM Texas'!E159</f>
        <v>0</v>
      </c>
      <c r="I23" s="32" t="n">
        <f aca="false">'TxNMX NewMex'!E175</f>
        <v>0</v>
      </c>
      <c r="J23" s="32" t="n">
        <f aca="false">'North Texas '!E15</f>
        <v>0</v>
      </c>
      <c r="K23" s="55" t="n">
        <f aca="false">'West TX '!E129</f>
        <v>0</v>
      </c>
      <c r="L23" s="32" t="n">
        <f aca="false">'Red River'!E43</f>
        <v>0</v>
      </c>
      <c r="M23" s="32" t="n">
        <f aca="false">Buffalo!E244</f>
        <v>0</v>
      </c>
      <c r="N23" s="32" t="n">
        <f aca="false">Cherokee!E144</f>
        <v>0</v>
      </c>
      <c r="O23" s="32" t="n">
        <f aca="false">PoncaOsage!E115</f>
        <v>0</v>
      </c>
      <c r="P23" s="32" t="n">
        <f aca="false">Odessa!E44</f>
        <v>0</v>
      </c>
      <c r="Q23" s="34" t="n">
        <f aca="false">Kansas!E73</f>
        <v>0</v>
      </c>
      <c r="R23" s="34" t="n">
        <f aca="false">Hobbs!E45</f>
        <v>0</v>
      </c>
      <c r="S23" s="56" t="n">
        <f aca="false">'SW OLP Pipelines'!E58</f>
        <v>0</v>
      </c>
      <c r="T23" s="57" t="n">
        <f aca="false">'North Dakota '!E87</f>
        <v>0</v>
      </c>
      <c r="V23" s="58" t="n">
        <f aca="false">SUM(B23:T23)</f>
        <v>0</v>
      </c>
    </row>
    <row r="24" customFormat="false" ht="12.75" hidden="false" customHeight="false" outlineLevel="0" collapsed="false">
      <c r="A24" s="27" t="s">
        <v>32</v>
      </c>
      <c r="B24" s="51" t="n">
        <f aca="false">'Ark-La-Tex'!F100</f>
        <v>0</v>
      </c>
      <c r="C24" s="52" t="n">
        <f aca="false">'MissAla '!F127</f>
        <v>0</v>
      </c>
      <c r="D24" s="53" t="n">
        <f aca="false">'Pearsall '!F45</f>
        <v>0</v>
      </c>
      <c r="E24" s="53" t="n">
        <f aca="false">'SW Louisanna'!F15</f>
        <v>0</v>
      </c>
      <c r="F24" s="52" t="n">
        <f aca="false">'SE OLP Pipelines '!F57</f>
        <v>0</v>
      </c>
      <c r="G24" s="54" t="n">
        <f aca="false">'Marine Operations'!F115</f>
        <v>0</v>
      </c>
      <c r="H24" s="32" t="n">
        <f aca="false">'TxNM Texas'!F159</f>
        <v>0</v>
      </c>
      <c r="I24" s="32" t="n">
        <f aca="false">'TxNMX NewMex'!F175</f>
        <v>0</v>
      </c>
      <c r="J24" s="32" t="n">
        <f aca="false">'North Texas '!F15</f>
        <v>0</v>
      </c>
      <c r="K24" s="55" t="n">
        <f aca="false">'West TX '!F129</f>
        <v>0</v>
      </c>
      <c r="L24" s="32" t="n">
        <f aca="false">'Red River'!F43</f>
        <v>0</v>
      </c>
      <c r="M24" s="32" t="n">
        <f aca="false">Buffalo!F244</f>
        <v>0</v>
      </c>
      <c r="N24" s="32" t="n">
        <f aca="false">Cherokee!F144</f>
        <v>0</v>
      </c>
      <c r="O24" s="32" t="n">
        <f aca="false">PoncaOsage!F115</f>
        <v>0</v>
      </c>
      <c r="P24" s="32" t="n">
        <f aca="false">Odessa!F44</f>
        <v>0</v>
      </c>
      <c r="Q24" s="34" t="n">
        <f aca="false">Kansas!F73</f>
        <v>0</v>
      </c>
      <c r="R24" s="34" t="n">
        <f aca="false">Hobbs!F45</f>
        <v>0</v>
      </c>
      <c r="S24" s="56" t="n">
        <f aca="false">'SW OLP Pipelines'!F58</f>
        <v>0</v>
      </c>
      <c r="T24" s="57" t="n">
        <f aca="false">'North Dakota '!F87</f>
        <v>0</v>
      </c>
      <c r="V24" s="58" t="n">
        <f aca="false">SUM(B24:T24)</f>
        <v>0</v>
      </c>
    </row>
    <row r="25" customFormat="false" ht="12.75" hidden="false" customHeight="false" outlineLevel="0" collapsed="false">
      <c r="A25" s="27" t="s">
        <v>33</v>
      </c>
      <c r="B25" s="51" t="n">
        <f aca="false">'Ark-La-Tex'!G100</f>
        <v>0</v>
      </c>
      <c r="C25" s="52" t="n">
        <f aca="false">'MissAla '!G127</f>
        <v>0</v>
      </c>
      <c r="D25" s="53" t="n">
        <f aca="false">'Pearsall '!G45</f>
        <v>0</v>
      </c>
      <c r="E25" s="53" t="n">
        <f aca="false">'SW Louisanna'!G15</f>
        <v>0</v>
      </c>
      <c r="F25" s="52" t="n">
        <f aca="false">'SE OLP Pipelines '!G57</f>
        <v>0</v>
      </c>
      <c r="G25" s="54" t="n">
        <f aca="false">'Marine Operations'!G115</f>
        <v>0</v>
      </c>
      <c r="H25" s="32" t="n">
        <f aca="false">'TxNM Texas'!G159</f>
        <v>0</v>
      </c>
      <c r="I25" s="32" t="n">
        <f aca="false">'TxNMX NewMex'!G175</f>
        <v>0</v>
      </c>
      <c r="J25" s="32" t="n">
        <f aca="false">'North Texas '!G15</f>
        <v>0</v>
      </c>
      <c r="K25" s="55" t="n">
        <f aca="false">'West TX '!G129</f>
        <v>0</v>
      </c>
      <c r="L25" s="32" t="n">
        <f aca="false">'Red River'!G43</f>
        <v>0</v>
      </c>
      <c r="M25" s="32" t="n">
        <f aca="false">Buffalo!G244</f>
        <v>0</v>
      </c>
      <c r="N25" s="32" t="n">
        <f aca="false">Cherokee!G144</f>
        <v>0</v>
      </c>
      <c r="O25" s="32" t="n">
        <f aca="false">PoncaOsage!G115</f>
        <v>0</v>
      </c>
      <c r="P25" s="32" t="n">
        <f aca="false">Odessa!G44</f>
        <v>0</v>
      </c>
      <c r="Q25" s="34" t="n">
        <f aca="false">Kansas!G73</f>
        <v>0</v>
      </c>
      <c r="R25" s="34" t="n">
        <f aca="false">Hobbs!G45</f>
        <v>0</v>
      </c>
      <c r="S25" s="56" t="n">
        <f aca="false">'SW OLP Pipelines'!G58</f>
        <v>0</v>
      </c>
      <c r="T25" s="57" t="n">
        <f aca="false">'North Dakota '!G87</f>
        <v>0</v>
      </c>
      <c r="V25" s="58" t="n">
        <f aca="false">SUM(B25:T25)</f>
        <v>0</v>
      </c>
      <c r="W25" s="3" t="n">
        <f aca="false">SUM(V23:V25)</f>
        <v>0</v>
      </c>
    </row>
    <row r="26" customFormat="false" ht="12.75" hidden="false" customHeight="false" outlineLevel="0" collapsed="false">
      <c r="A26" s="27" t="s">
        <v>34</v>
      </c>
      <c r="B26" s="51" t="n">
        <f aca="false">'Ark-La-Tex'!H100</f>
        <v>0</v>
      </c>
      <c r="C26" s="52" t="n">
        <f aca="false">'MissAla '!H127</f>
        <v>0</v>
      </c>
      <c r="D26" s="53" t="n">
        <f aca="false">'Pearsall '!H45</f>
        <v>0</v>
      </c>
      <c r="E26" s="53" t="n">
        <f aca="false">'SW Louisanna'!H15</f>
        <v>0</v>
      </c>
      <c r="F26" s="52" t="n">
        <f aca="false">'SE OLP Pipelines '!H57</f>
        <v>0</v>
      </c>
      <c r="G26" s="54" t="n">
        <f aca="false">'Marine Operations'!H115</f>
        <v>0</v>
      </c>
      <c r="H26" s="32" t="n">
        <f aca="false">'TxNM Texas'!H159</f>
        <v>0</v>
      </c>
      <c r="I26" s="32" t="n">
        <f aca="false">'TxNMX NewMex'!H175</f>
        <v>0</v>
      </c>
      <c r="J26" s="32" t="n">
        <f aca="false">'North Texas '!H15</f>
        <v>0</v>
      </c>
      <c r="K26" s="55" t="n">
        <f aca="false">'West TX '!H129</f>
        <v>0</v>
      </c>
      <c r="L26" s="32" t="n">
        <f aca="false">'Red River'!H43</f>
        <v>0</v>
      </c>
      <c r="M26" s="32" t="n">
        <f aca="false">Buffalo!H244</f>
        <v>0</v>
      </c>
      <c r="N26" s="32" t="n">
        <f aca="false">Cherokee!H144</f>
        <v>0</v>
      </c>
      <c r="O26" s="32" t="n">
        <f aca="false">PoncaOsage!H115</f>
        <v>0</v>
      </c>
      <c r="P26" s="32" t="n">
        <f aca="false">Odessa!H44</f>
        <v>0</v>
      </c>
      <c r="Q26" s="34" t="n">
        <f aca="false">Kansas!H73</f>
        <v>0</v>
      </c>
      <c r="R26" s="34" t="n">
        <f aca="false">Hobbs!H45</f>
        <v>0</v>
      </c>
      <c r="S26" s="56" t="n">
        <f aca="false">'SW OLP Pipelines'!H58</f>
        <v>0</v>
      </c>
      <c r="T26" s="57" t="n">
        <f aca="false">'North Dakota '!H87</f>
        <v>0</v>
      </c>
      <c r="V26" s="58" t="n">
        <f aca="false">SUM(B26:T26)</f>
        <v>0</v>
      </c>
    </row>
    <row r="27" customFormat="false" ht="12.75" hidden="false" customHeight="false" outlineLevel="0" collapsed="false">
      <c r="A27" s="27" t="s">
        <v>35</v>
      </c>
      <c r="B27" s="51" t="n">
        <f aca="false">'Ark-La-Tex'!I100</f>
        <v>0</v>
      </c>
      <c r="C27" s="52" t="n">
        <f aca="false">'MissAla '!I127</f>
        <v>0</v>
      </c>
      <c r="D27" s="53" t="n">
        <f aca="false">'Pearsall '!I45</f>
        <v>0</v>
      </c>
      <c r="E27" s="53" t="n">
        <f aca="false">'SW Louisanna'!I15</f>
        <v>0</v>
      </c>
      <c r="F27" s="52" t="n">
        <f aca="false">'SE OLP Pipelines '!I57</f>
        <v>0</v>
      </c>
      <c r="G27" s="54" t="n">
        <f aca="false">'Marine Operations'!I115</f>
        <v>0</v>
      </c>
      <c r="H27" s="32" t="n">
        <f aca="false">'TxNM Texas'!I159</f>
        <v>0</v>
      </c>
      <c r="I27" s="32" t="n">
        <f aca="false">'TxNMX NewMex'!I175</f>
        <v>0</v>
      </c>
      <c r="J27" s="32" t="n">
        <f aca="false">'North Texas '!I15</f>
        <v>0</v>
      </c>
      <c r="K27" s="55" t="n">
        <f aca="false">'West TX '!I129</f>
        <v>0</v>
      </c>
      <c r="L27" s="32" t="n">
        <f aca="false">'Red River'!I43</f>
        <v>0</v>
      </c>
      <c r="M27" s="32" t="n">
        <f aca="false">Buffalo!I244</f>
        <v>0</v>
      </c>
      <c r="N27" s="32" t="n">
        <f aca="false">Cherokee!I144</f>
        <v>0</v>
      </c>
      <c r="O27" s="32" t="n">
        <f aca="false">PoncaOsage!I115</f>
        <v>0</v>
      </c>
      <c r="P27" s="32" t="n">
        <f aca="false">Odessa!I44</f>
        <v>0</v>
      </c>
      <c r="Q27" s="34" t="n">
        <f aca="false">Kansas!I73</f>
        <v>0</v>
      </c>
      <c r="R27" s="34" t="n">
        <f aca="false">Hobbs!I45</f>
        <v>0</v>
      </c>
      <c r="S27" s="56" t="n">
        <f aca="false">'SW OLP Pipelines'!I58</f>
        <v>0</v>
      </c>
      <c r="T27" s="57" t="n">
        <f aca="false">'North Dakota '!I87</f>
        <v>0</v>
      </c>
      <c r="V27" s="58" t="n">
        <f aca="false">SUM(B27:T27)</f>
        <v>0</v>
      </c>
    </row>
    <row r="28" customFormat="false" ht="12.75" hidden="false" customHeight="false" outlineLevel="0" collapsed="false">
      <c r="A28" s="27" t="s">
        <v>36</v>
      </c>
      <c r="B28" s="51" t="n">
        <f aca="false">'Ark-La-Tex'!J100</f>
        <v>0</v>
      </c>
      <c r="C28" s="52" t="n">
        <f aca="false">'MissAla '!J127</f>
        <v>0</v>
      </c>
      <c r="D28" s="53" t="n">
        <f aca="false">'Pearsall '!J45</f>
        <v>0</v>
      </c>
      <c r="E28" s="53" t="n">
        <f aca="false">'SW Louisanna'!J15</f>
        <v>0</v>
      </c>
      <c r="F28" s="52" t="n">
        <f aca="false">'SE OLP Pipelines '!J57</f>
        <v>0</v>
      </c>
      <c r="G28" s="54" t="n">
        <f aca="false">'Marine Operations'!J115</f>
        <v>0</v>
      </c>
      <c r="H28" s="32" t="n">
        <f aca="false">'TxNM Texas'!J159</f>
        <v>0</v>
      </c>
      <c r="I28" s="32" t="n">
        <f aca="false">'TxNMX NewMex'!J175</f>
        <v>0</v>
      </c>
      <c r="J28" s="32" t="n">
        <f aca="false">'North Texas '!J15</f>
        <v>0</v>
      </c>
      <c r="K28" s="55" t="n">
        <f aca="false">'West TX '!J129</f>
        <v>0</v>
      </c>
      <c r="L28" s="32" t="n">
        <f aca="false">'Red River'!J43</f>
        <v>0</v>
      </c>
      <c r="M28" s="32" t="n">
        <f aca="false">Buffalo!J244</f>
        <v>0</v>
      </c>
      <c r="N28" s="32" t="n">
        <f aca="false">Cherokee!J144</f>
        <v>0</v>
      </c>
      <c r="O28" s="32" t="n">
        <f aca="false">PoncaOsage!J115</f>
        <v>0</v>
      </c>
      <c r="P28" s="32" t="n">
        <f aca="false">Odessa!J44</f>
        <v>0</v>
      </c>
      <c r="Q28" s="34" t="n">
        <f aca="false">Kansas!J73</f>
        <v>0</v>
      </c>
      <c r="R28" s="34" t="n">
        <f aca="false">Hobbs!J45</f>
        <v>0</v>
      </c>
      <c r="S28" s="56" t="n">
        <f aca="false">'SW OLP Pipelines'!J58</f>
        <v>0</v>
      </c>
      <c r="T28" s="57" t="n">
        <f aca="false">'North Dakota '!J87</f>
        <v>0</v>
      </c>
      <c r="V28" s="58" t="n">
        <f aca="false">SUM(B28:T28)</f>
        <v>0</v>
      </c>
      <c r="W28" s="3" t="n">
        <f aca="false">SUM(V26:V28)</f>
        <v>0</v>
      </c>
    </row>
    <row r="29" customFormat="false" ht="12.75" hidden="false" customHeight="false" outlineLevel="0" collapsed="false">
      <c r="A29" s="27" t="s">
        <v>37</v>
      </c>
      <c r="B29" s="51" t="n">
        <f aca="false">'Ark-La-Tex'!K100</f>
        <v>0</v>
      </c>
      <c r="C29" s="52" t="n">
        <f aca="false">'MissAla '!K127</f>
        <v>0</v>
      </c>
      <c r="D29" s="53" t="n">
        <f aca="false">'Pearsall '!K45</f>
        <v>0</v>
      </c>
      <c r="E29" s="53" t="n">
        <f aca="false">'SW Louisanna'!K15</f>
        <v>0</v>
      </c>
      <c r="F29" s="52" t="n">
        <f aca="false">'SE OLP Pipelines '!K57</f>
        <v>0</v>
      </c>
      <c r="G29" s="54" t="n">
        <f aca="false">'Marine Operations'!K115</f>
        <v>0</v>
      </c>
      <c r="H29" s="32" t="n">
        <f aca="false">'TxNM Texas'!K159</f>
        <v>0</v>
      </c>
      <c r="I29" s="55" t="n">
        <f aca="false">'TxNMX NewMex'!K175</f>
        <v>0</v>
      </c>
      <c r="J29" s="32" t="n">
        <f aca="false">'North Texas '!K15</f>
        <v>0</v>
      </c>
      <c r="K29" s="55" t="n">
        <f aca="false">'West TX '!K129</f>
        <v>0</v>
      </c>
      <c r="L29" s="32" t="n">
        <f aca="false">'Red River'!K43</f>
        <v>0</v>
      </c>
      <c r="M29" s="32" t="n">
        <f aca="false">Buffalo!K244</f>
        <v>0</v>
      </c>
      <c r="N29" s="32" t="n">
        <f aca="false">Cherokee!K144</f>
        <v>0</v>
      </c>
      <c r="O29" s="32" t="n">
        <f aca="false">PoncaOsage!K115</f>
        <v>0</v>
      </c>
      <c r="P29" s="32" t="n">
        <f aca="false">Odessa!K44</f>
        <v>0</v>
      </c>
      <c r="Q29" s="34" t="n">
        <f aca="false">Kansas!K73</f>
        <v>0</v>
      </c>
      <c r="R29" s="34" t="n">
        <f aca="false">Hobbs!K45</f>
        <v>0</v>
      </c>
      <c r="S29" s="56" t="n">
        <f aca="false">'SW OLP Pipelines'!K58</f>
        <v>0</v>
      </c>
      <c r="T29" s="57" t="n">
        <f aca="false">'North Dakota '!K87</f>
        <v>0</v>
      </c>
      <c r="V29" s="58" t="n">
        <f aca="false">SUM(B29:T29)</f>
        <v>0</v>
      </c>
    </row>
    <row r="30" customFormat="false" ht="12.75" hidden="false" customHeight="false" outlineLevel="0" collapsed="false">
      <c r="A30" s="27" t="s">
        <v>38</v>
      </c>
      <c r="B30" s="51" t="n">
        <f aca="false">'Ark-La-Tex'!L100</f>
        <v>0</v>
      </c>
      <c r="C30" s="52" t="n">
        <f aca="false">'MissAla '!L127</f>
        <v>0</v>
      </c>
      <c r="D30" s="53" t="n">
        <f aca="false">'Pearsall '!L45</f>
        <v>0</v>
      </c>
      <c r="E30" s="53" t="n">
        <f aca="false">'SW Louisanna'!L15</f>
        <v>0</v>
      </c>
      <c r="F30" s="52" t="n">
        <f aca="false">'SE OLP Pipelines '!L57</f>
        <v>0</v>
      </c>
      <c r="G30" s="54" t="n">
        <f aca="false">'Marine Operations'!L115</f>
        <v>0</v>
      </c>
      <c r="H30" s="32" t="n">
        <f aca="false">'TxNM Texas'!L159</f>
        <v>0</v>
      </c>
      <c r="I30" s="32" t="n">
        <f aca="false">'TxNMX NewMex'!L175</f>
        <v>0</v>
      </c>
      <c r="J30" s="32" t="n">
        <f aca="false">'North Texas '!L15</f>
        <v>0</v>
      </c>
      <c r="K30" s="55" t="n">
        <f aca="false">'West TX '!L129</f>
        <v>0</v>
      </c>
      <c r="L30" s="32" t="n">
        <f aca="false">'Red River'!L43</f>
        <v>0</v>
      </c>
      <c r="M30" s="32" t="n">
        <f aca="false">Buffalo!L244</f>
        <v>0</v>
      </c>
      <c r="N30" s="32" t="n">
        <f aca="false">Cherokee!L144</f>
        <v>0</v>
      </c>
      <c r="O30" s="32" t="n">
        <f aca="false">PoncaOsage!L115</f>
        <v>0</v>
      </c>
      <c r="P30" s="32" t="n">
        <f aca="false">Odessa!L44</f>
        <v>0</v>
      </c>
      <c r="Q30" s="34" t="n">
        <f aca="false">Kansas!L73</f>
        <v>0</v>
      </c>
      <c r="R30" s="34" t="n">
        <f aca="false">Hobbs!L45</f>
        <v>0</v>
      </c>
      <c r="S30" s="56" t="n">
        <f aca="false">'SW OLP Pipelines'!L58</f>
        <v>0</v>
      </c>
      <c r="T30" s="57" t="n">
        <f aca="false">'North Dakota '!L87</f>
        <v>0</v>
      </c>
      <c r="V30" s="58" t="n">
        <f aca="false">SUM(B30:T30)</f>
        <v>0</v>
      </c>
    </row>
    <row r="31" customFormat="false" ht="12.75" hidden="false" customHeight="false" outlineLevel="0" collapsed="false">
      <c r="A31" s="27" t="s">
        <v>39</v>
      </c>
      <c r="B31" s="51" t="n">
        <f aca="false">'Ark-La-Tex'!M100</f>
        <v>0</v>
      </c>
      <c r="C31" s="52" t="n">
        <f aca="false">'MissAla '!M127</f>
        <v>0</v>
      </c>
      <c r="D31" s="53" t="n">
        <f aca="false">'Pearsall '!M45</f>
        <v>0</v>
      </c>
      <c r="E31" s="53" t="n">
        <f aca="false">'SW Louisanna'!M15</f>
        <v>0</v>
      </c>
      <c r="F31" s="52" t="n">
        <f aca="false">'SE OLP Pipelines '!M57</f>
        <v>0</v>
      </c>
      <c r="G31" s="54" t="n">
        <f aca="false">'Marine Operations'!M115</f>
        <v>0</v>
      </c>
      <c r="H31" s="32" t="n">
        <f aca="false">'TxNM Texas'!M159</f>
        <v>0</v>
      </c>
      <c r="I31" s="32" t="n">
        <f aca="false">'TxNMX NewMex'!M175</f>
        <v>0</v>
      </c>
      <c r="J31" s="32" t="n">
        <f aca="false">'North Texas '!M15</f>
        <v>0</v>
      </c>
      <c r="K31" s="55" t="n">
        <f aca="false">'West TX '!M129</f>
        <v>0</v>
      </c>
      <c r="L31" s="32" t="n">
        <f aca="false">'Red River'!M43</f>
        <v>0</v>
      </c>
      <c r="M31" s="32" t="n">
        <f aca="false">Buffalo!M244</f>
        <v>0</v>
      </c>
      <c r="N31" s="32" t="n">
        <f aca="false">Cherokee!M144</f>
        <v>0</v>
      </c>
      <c r="O31" s="32" t="n">
        <f aca="false">PoncaOsage!M115</f>
        <v>0</v>
      </c>
      <c r="P31" s="32" t="n">
        <f aca="false">Odessa!M44</f>
        <v>0</v>
      </c>
      <c r="Q31" s="34" t="n">
        <f aca="false">Kansas!M73</f>
        <v>0</v>
      </c>
      <c r="R31" s="34" t="n">
        <f aca="false">Hobbs!M45</f>
        <v>0</v>
      </c>
      <c r="S31" s="56" t="n">
        <f aca="false">'SW OLP Pipelines'!M58</f>
        <v>0</v>
      </c>
      <c r="T31" s="57" t="n">
        <f aca="false">'North Dakota '!M87</f>
        <v>0</v>
      </c>
      <c r="V31" s="58" t="n">
        <f aca="false">SUM(B31:T31)</f>
        <v>0</v>
      </c>
      <c r="W31" s="3" t="n">
        <f aca="false">SUM(V29:V31)</f>
        <v>0</v>
      </c>
    </row>
    <row r="32" customFormat="false" ht="12.75" hidden="false" customHeight="false" outlineLevel="0" collapsed="false">
      <c r="A32" s="1" t="s">
        <v>22</v>
      </c>
      <c r="B32" s="59" t="n">
        <f aca="false">SUM(B20:B31)</f>
        <v>-322.400000000023</v>
      </c>
      <c r="C32" s="39" t="n">
        <f aca="false">SUM(C20:C31)</f>
        <v>-2175.25</v>
      </c>
      <c r="D32" s="60" t="n">
        <f aca="false">SUM(D20:D31)</f>
        <v>739.650000000023</v>
      </c>
      <c r="E32" s="60" t="n">
        <f aca="false">SUM(E20:E31)</f>
        <v>434.200000000012</v>
      </c>
      <c r="F32" s="60" t="n">
        <f aca="false">SUM(F20:F31)</f>
        <v>1990.09000000008</v>
      </c>
      <c r="G32" s="61" t="n">
        <f aca="false">SUM(G20:G31)</f>
        <v>587.380000000063</v>
      </c>
      <c r="H32" s="41" t="n">
        <f aca="false">SUM(H20:H31)</f>
        <v>8604.69999999972</v>
      </c>
      <c r="I32" s="41" t="n">
        <f aca="false">SUM(I20:I31)</f>
        <v>958.239999999991</v>
      </c>
      <c r="J32" s="41" t="n">
        <f aca="false">SUM(J20:J31)</f>
        <v>-406.309999999969</v>
      </c>
      <c r="K32" s="62" t="n">
        <f aca="false">SUM(K20:K31)</f>
        <v>3584.10000000009</v>
      </c>
      <c r="L32" s="41" t="n">
        <f aca="false">SUM(L20:L31)</f>
        <v>1388.32999999984</v>
      </c>
      <c r="M32" s="41" t="n">
        <f aca="false">SUM(M20:M31)</f>
        <v>-3365.48999999999</v>
      </c>
      <c r="N32" s="41" t="n">
        <f aca="false">SUM(N20:N31)</f>
        <v>-484</v>
      </c>
      <c r="O32" s="41" t="n">
        <f aca="false">SUM(O20:O31)</f>
        <v>-260.280000000028</v>
      </c>
      <c r="P32" s="41" t="n">
        <f aca="false">SUM(P20:P31)</f>
        <v>-30.1299999999756</v>
      </c>
      <c r="Q32" s="43" t="n">
        <f aca="false">SUM(Q20:Q31)</f>
        <v>3478.29000000004</v>
      </c>
      <c r="R32" s="43" t="n">
        <f aca="false">SUM(R20:R31)</f>
        <v>6905.97999999981</v>
      </c>
      <c r="S32" s="63" t="n">
        <f aca="false">SUM(S20:S31)</f>
        <v>-4439.70999999996</v>
      </c>
      <c r="T32" s="64" t="n">
        <f aca="false">SUM(T20:T31)</f>
        <v>-14.959999999525</v>
      </c>
      <c r="U32" s="46" t="n">
        <f aca="false">SUM(U20:U31)</f>
        <v>0</v>
      </c>
      <c r="V32" s="46" t="n">
        <f aca="false">SUM(V20:V31)</f>
        <v>17172.4300000002</v>
      </c>
    </row>
    <row r="33" customFormat="false" ht="12.75" hidden="false" customHeight="false" outlineLevel="0" collapsed="false">
      <c r="A33" s="27" t="s">
        <v>41</v>
      </c>
      <c r="B33" s="65" t="n">
        <f aca="false">+B32*20</f>
        <v>-6448.00000000047</v>
      </c>
      <c r="C33" s="65" t="n">
        <f aca="false">+C32*20</f>
        <v>-43505</v>
      </c>
      <c r="D33" s="65" t="n">
        <f aca="false">+D32*20</f>
        <v>14793.0000000005</v>
      </c>
      <c r="E33" s="65" t="n">
        <f aca="false">+E32*20</f>
        <v>8684.00000000023</v>
      </c>
      <c r="F33" s="65" t="n">
        <f aca="false">+F32*20</f>
        <v>39801.8000000017</v>
      </c>
      <c r="G33" s="65" t="n">
        <f aca="false">+G32*20</f>
        <v>11747.6000000013</v>
      </c>
      <c r="H33" s="66" t="n">
        <f aca="false">+H32*20</f>
        <v>172093.999999994</v>
      </c>
      <c r="I33" s="66" t="n">
        <f aca="false">+I32*20</f>
        <v>19164.7999999998</v>
      </c>
      <c r="J33" s="66" t="n">
        <f aca="false">+J32*20</f>
        <v>-8126.19999999937</v>
      </c>
      <c r="K33" s="66" t="n">
        <f aca="false">+K32*20</f>
        <v>71682.0000000019</v>
      </c>
      <c r="L33" s="66" t="n">
        <f aca="false">+L32*20</f>
        <v>27766.5999999968</v>
      </c>
      <c r="M33" s="66" t="n">
        <f aca="false">+M32*20</f>
        <v>-67309.7999999998</v>
      </c>
      <c r="N33" s="66" t="n">
        <f aca="false">+N32*20</f>
        <v>-9680</v>
      </c>
      <c r="O33" s="66" t="n">
        <f aca="false">+O32*20</f>
        <v>-5205.60000000056</v>
      </c>
      <c r="P33" s="66" t="n">
        <f aca="false">+P32*20</f>
        <v>-602.599999999511</v>
      </c>
      <c r="Q33" s="66" t="n">
        <f aca="false">+Q32*20</f>
        <v>69565.8000000008</v>
      </c>
      <c r="R33" s="66" t="n">
        <f aca="false">+R32*20</f>
        <v>138119.599999996</v>
      </c>
      <c r="S33" s="66" t="n">
        <f aca="false">+S32*20</f>
        <v>-88794.1999999993</v>
      </c>
      <c r="T33" s="67" t="n">
        <f aca="false">+T32*20</f>
        <v>-299.1999999905</v>
      </c>
      <c r="U33" s="68"/>
      <c r="V33" s="68" t="n">
        <f aca="false">+V32*20</f>
        <v>343448.600000004</v>
      </c>
    </row>
    <row r="34" customFormat="false" ht="12.75" hidden="false" customHeight="false" outlineLevel="0" collapsed="false">
      <c r="B34" s="47"/>
      <c r="C34" s="48"/>
      <c r="D34" s="30"/>
      <c r="E34" s="30"/>
      <c r="F34" s="48"/>
      <c r="G34" s="49"/>
      <c r="H34" s="10"/>
      <c r="I34" s="32"/>
      <c r="J34" s="32"/>
      <c r="K34" s="33"/>
      <c r="L34" s="10"/>
      <c r="M34" s="10"/>
      <c r="N34" s="10"/>
      <c r="O34" s="10"/>
      <c r="P34" s="10"/>
      <c r="Q34" s="12"/>
      <c r="R34" s="12"/>
      <c r="S34" s="13"/>
      <c r="T34" s="36"/>
    </row>
    <row r="35" customFormat="false" ht="12.75" hidden="false" customHeight="false" outlineLevel="0" collapsed="false">
      <c r="A35" s="1" t="s">
        <v>42</v>
      </c>
      <c r="B35" s="47"/>
      <c r="C35" s="48"/>
      <c r="D35" s="30"/>
      <c r="E35" s="30"/>
      <c r="F35" s="48"/>
      <c r="G35" s="49"/>
      <c r="H35" s="10"/>
      <c r="I35" s="32"/>
      <c r="J35" s="32"/>
      <c r="K35" s="33"/>
      <c r="L35" s="10"/>
      <c r="M35" s="10"/>
      <c r="N35" s="10"/>
      <c r="O35" s="10"/>
      <c r="P35" s="10"/>
      <c r="Q35" s="12"/>
      <c r="R35" s="12"/>
      <c r="S35" s="13"/>
      <c r="T35" s="36"/>
    </row>
    <row r="36" customFormat="false" ht="12.75" hidden="false" customHeight="false" outlineLevel="0" collapsed="false">
      <c r="A36" s="27" t="s">
        <v>28</v>
      </c>
      <c r="B36" s="69" t="n">
        <f aca="false">+B20/B5*100</f>
        <v>-0.0605877781221486</v>
      </c>
      <c r="C36" s="70" t="n">
        <f aca="false">+C20/C5*100</f>
        <v>-0.164697856264991</v>
      </c>
      <c r="D36" s="70" t="n">
        <f aca="false">+D20/D5*100</f>
        <v>1.13603114812643</v>
      </c>
      <c r="E36" s="70" t="n">
        <f aca="false">+E20/E5*100</f>
        <v>0.153423013360138</v>
      </c>
      <c r="F36" s="70" t="n">
        <f aca="false">+F20/F5*100</f>
        <v>0.182446387413661</v>
      </c>
      <c r="G36" s="71" t="n">
        <f aca="false">+G20/G5*100</f>
        <v>0.155702936144715</v>
      </c>
      <c r="H36" s="72" t="n">
        <f aca="false">+H20/H5*100</f>
        <v>0.466818131872236</v>
      </c>
      <c r="I36" s="72" t="n">
        <f aca="false">+I20/I5*100</f>
        <v>0.070220909408702</v>
      </c>
      <c r="J36" s="72" t="n">
        <f aca="false">+J20/J5*100</f>
        <v>-0.371740749642535</v>
      </c>
      <c r="K36" s="73" t="n">
        <f aca="false">+K20/K5*100</f>
        <v>0.353355956816778</v>
      </c>
      <c r="L36" s="72" t="n">
        <f aca="false">+L20/L5*100</f>
        <v>0.786774806998298</v>
      </c>
      <c r="M36" s="72" t="n">
        <f aca="false">+M20/M5*100</f>
        <v>-0.430519255991948</v>
      </c>
      <c r="N36" s="72" t="n">
        <f aca="false">+N20/N5*100</f>
        <v>-0.0973430652800295</v>
      </c>
      <c r="O36" s="72" t="n">
        <f aca="false">+O20/O5*100</f>
        <v>-0.0842015335950072</v>
      </c>
      <c r="P36" s="72" t="n">
        <f aca="false">+P20/P5*100</f>
        <v>-0.0286069434453883</v>
      </c>
      <c r="Q36" s="72" t="n">
        <f aca="false">+Q20/Q5*100</f>
        <v>0.357418429230736</v>
      </c>
      <c r="R36" s="72" t="n">
        <f aca="false">+R20/R5*100</f>
        <v>0.491731110852264</v>
      </c>
      <c r="S36" s="74" t="n">
        <f aca="false">+S20/S5*100</f>
        <v>-0.588563165801711</v>
      </c>
      <c r="T36" s="75" t="n">
        <f aca="false">+T20/T5*100</f>
        <v>-0.00122346233720243</v>
      </c>
      <c r="V36" s="76" t="n">
        <f aca="false">V20/V5*100</f>
        <v>0.120719999436768</v>
      </c>
    </row>
    <row r="37" customFormat="false" ht="12.75" hidden="false" customHeight="false" outlineLevel="0" collapsed="false">
      <c r="A37" s="27" t="s">
        <v>29</v>
      </c>
      <c r="B37" s="69" t="e">
        <f aca="false">+B21/B6*100</f>
        <v>#DIV/0!</v>
      </c>
      <c r="C37" s="70" t="e">
        <f aca="false">+C21/C6*100</f>
        <v>#DIV/0!</v>
      </c>
      <c r="D37" s="70" t="e">
        <f aca="false">+D21/D6*100</f>
        <v>#DIV/0!</v>
      </c>
      <c r="E37" s="70" t="e">
        <f aca="false">+E21/E6*100</f>
        <v>#DIV/0!</v>
      </c>
      <c r="F37" s="70" t="e">
        <f aca="false">+F21/F6*100</f>
        <v>#DIV/0!</v>
      </c>
      <c r="G37" s="71" t="e">
        <f aca="false">+G21/G6*100</f>
        <v>#DIV/0!</v>
      </c>
      <c r="H37" s="72" t="e">
        <f aca="false">+H21/H6*100</f>
        <v>#DIV/0!</v>
      </c>
      <c r="I37" s="72" t="e">
        <f aca="false">+I21/I6*100</f>
        <v>#DIV/0!</v>
      </c>
      <c r="J37" s="72" t="e">
        <f aca="false">+J21/J6*100</f>
        <v>#DIV/0!</v>
      </c>
      <c r="K37" s="73" t="e">
        <f aca="false">+K21/K6*100</f>
        <v>#DIV/0!</v>
      </c>
      <c r="L37" s="72" t="e">
        <f aca="false">+L21/L6*100</f>
        <v>#DIV/0!</v>
      </c>
      <c r="M37" s="72" t="e">
        <f aca="false">+M21/M6*100</f>
        <v>#DIV/0!</v>
      </c>
      <c r="N37" s="72" t="e">
        <f aca="false">+N21/N6*100</f>
        <v>#DIV/0!</v>
      </c>
      <c r="O37" s="72" t="e">
        <f aca="false">+O21/O6*100</f>
        <v>#DIV/0!</v>
      </c>
      <c r="P37" s="72" t="e">
        <f aca="false">+P21/P6*100</f>
        <v>#DIV/0!</v>
      </c>
      <c r="Q37" s="72" t="e">
        <f aca="false">+Q21/Q6*100</f>
        <v>#DIV/0!</v>
      </c>
      <c r="R37" s="72" t="e">
        <f aca="false">+R21/R6*100</f>
        <v>#DIV/0!</v>
      </c>
      <c r="S37" s="74" t="e">
        <f aca="false">+S21/S6*100</f>
        <v>#DIV/0!</v>
      </c>
      <c r="T37" s="75" t="e">
        <f aca="false">+T21/T6*100</f>
        <v>#DIV/0!</v>
      </c>
      <c r="V37" s="76" t="e">
        <f aca="false">+V21/V6*100</f>
        <v>#DIV/0!</v>
      </c>
    </row>
    <row r="38" customFormat="false" ht="12.75" hidden="false" customHeight="false" outlineLevel="0" collapsed="false">
      <c r="A38" s="27" t="s">
        <v>30</v>
      </c>
      <c r="B38" s="69" t="e">
        <f aca="false">+B22/B7*100</f>
        <v>#DIV/0!</v>
      </c>
      <c r="C38" s="70" t="e">
        <f aca="false">+C22/C7*100</f>
        <v>#DIV/0!</v>
      </c>
      <c r="D38" s="70" t="e">
        <f aca="false">+D22/D7*100</f>
        <v>#DIV/0!</v>
      </c>
      <c r="E38" s="70" t="e">
        <f aca="false">+E22/E7*100</f>
        <v>#DIV/0!</v>
      </c>
      <c r="F38" s="70" t="e">
        <f aca="false">+F22/F7*100</f>
        <v>#DIV/0!</v>
      </c>
      <c r="G38" s="71" t="e">
        <f aca="false">+G22/G7*100</f>
        <v>#DIV/0!</v>
      </c>
      <c r="H38" s="72" t="e">
        <f aca="false">+H22/H7*100</f>
        <v>#DIV/0!</v>
      </c>
      <c r="I38" s="72" t="e">
        <f aca="false">+I22/I7*100</f>
        <v>#DIV/0!</v>
      </c>
      <c r="J38" s="72" t="e">
        <f aca="false">+J22/J7*100</f>
        <v>#DIV/0!</v>
      </c>
      <c r="K38" s="73" t="e">
        <f aca="false">+K22/K7*100</f>
        <v>#DIV/0!</v>
      </c>
      <c r="L38" s="72" t="e">
        <f aca="false">+L22/L7*100</f>
        <v>#DIV/0!</v>
      </c>
      <c r="M38" s="72" t="e">
        <f aca="false">+M22/M7*100</f>
        <v>#DIV/0!</v>
      </c>
      <c r="N38" s="72" t="e">
        <f aca="false">+N22/N7*100</f>
        <v>#DIV/0!</v>
      </c>
      <c r="O38" s="72" t="e">
        <f aca="false">+O22/O7*100</f>
        <v>#DIV/0!</v>
      </c>
      <c r="P38" s="72" t="e">
        <f aca="false">+P22/P7*100</f>
        <v>#DIV/0!</v>
      </c>
      <c r="Q38" s="72" t="e">
        <f aca="false">+Q22/Q7*100</f>
        <v>#DIV/0!</v>
      </c>
      <c r="R38" s="72" t="e">
        <f aca="false">+R22/R7*100</f>
        <v>#DIV/0!</v>
      </c>
      <c r="S38" s="74" t="e">
        <f aca="false">+S22/S7*100</f>
        <v>#DIV/0!</v>
      </c>
      <c r="T38" s="75" t="e">
        <f aca="false">+T22/T7*100</f>
        <v>#DIV/0!</v>
      </c>
      <c r="V38" s="76" t="e">
        <f aca="false">+V22/V7*100</f>
        <v>#DIV/0!</v>
      </c>
      <c r="W38" s="3" t="n">
        <f aca="false">W22/W7*100</f>
        <v>0.120719999436768</v>
      </c>
    </row>
    <row r="39" customFormat="false" ht="12.75" hidden="false" customHeight="false" outlineLevel="0" collapsed="false">
      <c r="A39" s="27" t="s">
        <v>31</v>
      </c>
      <c r="B39" s="69" t="e">
        <f aca="false">+B23/B8*100</f>
        <v>#DIV/0!</v>
      </c>
      <c r="C39" s="70" t="e">
        <f aca="false">+C23/C8*100</f>
        <v>#DIV/0!</v>
      </c>
      <c r="D39" s="70" t="e">
        <f aca="false">+D23/D8*100</f>
        <v>#DIV/0!</v>
      </c>
      <c r="E39" s="70" t="e">
        <f aca="false">+E23/E8*100</f>
        <v>#DIV/0!</v>
      </c>
      <c r="F39" s="70" t="e">
        <f aca="false">+F23/F8*100</f>
        <v>#DIV/0!</v>
      </c>
      <c r="G39" s="71" t="e">
        <f aca="false">+G23/G8*100</f>
        <v>#DIV/0!</v>
      </c>
      <c r="H39" s="72" t="e">
        <f aca="false">+H23/H8*100</f>
        <v>#DIV/0!</v>
      </c>
      <c r="I39" s="72" t="e">
        <f aca="false">+I23/I8*100</f>
        <v>#DIV/0!</v>
      </c>
      <c r="J39" s="72" t="e">
        <f aca="false">+J23/J8*100</f>
        <v>#DIV/0!</v>
      </c>
      <c r="K39" s="73" t="e">
        <f aca="false">+K23/K8*100</f>
        <v>#DIV/0!</v>
      </c>
      <c r="L39" s="72" t="e">
        <f aca="false">+L23/L8*100</f>
        <v>#DIV/0!</v>
      </c>
      <c r="M39" s="72" t="e">
        <f aca="false">+M23/M8*100</f>
        <v>#DIV/0!</v>
      </c>
      <c r="N39" s="72" t="e">
        <f aca="false">+N23/N8*100</f>
        <v>#DIV/0!</v>
      </c>
      <c r="O39" s="72" t="e">
        <f aca="false">+O23/O8*100</f>
        <v>#DIV/0!</v>
      </c>
      <c r="P39" s="72" t="e">
        <f aca="false">+P23/P8*100</f>
        <v>#DIV/0!</v>
      </c>
      <c r="Q39" s="72" t="e">
        <f aca="false">+Q23/Q8*100</f>
        <v>#DIV/0!</v>
      </c>
      <c r="R39" s="72" t="e">
        <f aca="false">+R23/R8*100</f>
        <v>#DIV/0!</v>
      </c>
      <c r="S39" s="74" t="e">
        <f aca="false">+S23/S8*100</f>
        <v>#DIV/0!</v>
      </c>
      <c r="T39" s="75" t="e">
        <f aca="false">+T23/T8*100</f>
        <v>#DIV/0!</v>
      </c>
      <c r="V39" s="76" t="e">
        <f aca="false">+V23/V8*100</f>
        <v>#DIV/0!</v>
      </c>
    </row>
    <row r="40" customFormat="false" ht="12.75" hidden="false" customHeight="false" outlineLevel="0" collapsed="false">
      <c r="A40" s="27" t="s">
        <v>32</v>
      </c>
      <c r="B40" s="69" t="e">
        <f aca="false">+B24/B9*100</f>
        <v>#DIV/0!</v>
      </c>
      <c r="C40" s="70" t="e">
        <f aca="false">+C24/C9*100</f>
        <v>#DIV/0!</v>
      </c>
      <c r="D40" s="70" t="e">
        <f aca="false">+D24/D9*100</f>
        <v>#DIV/0!</v>
      </c>
      <c r="E40" s="70" t="e">
        <f aca="false">+E24/E9*100</f>
        <v>#DIV/0!</v>
      </c>
      <c r="F40" s="70" t="e">
        <f aca="false">+F24/F9*100</f>
        <v>#DIV/0!</v>
      </c>
      <c r="G40" s="71" t="e">
        <f aca="false">+G24/G9*100</f>
        <v>#DIV/0!</v>
      </c>
      <c r="H40" s="72" t="e">
        <f aca="false">+H24/H9*100</f>
        <v>#DIV/0!</v>
      </c>
      <c r="I40" s="72" t="e">
        <f aca="false">+I24/I9*100</f>
        <v>#DIV/0!</v>
      </c>
      <c r="J40" s="72" t="e">
        <f aca="false">+J24/J9*100</f>
        <v>#DIV/0!</v>
      </c>
      <c r="K40" s="73" t="e">
        <f aca="false">+K24/K9*100</f>
        <v>#DIV/0!</v>
      </c>
      <c r="L40" s="72" t="e">
        <f aca="false">+L24/L9*100</f>
        <v>#DIV/0!</v>
      </c>
      <c r="M40" s="72" t="e">
        <f aca="false">+M24/M9*100</f>
        <v>#DIV/0!</v>
      </c>
      <c r="N40" s="72" t="e">
        <f aca="false">+N24/N9*100</f>
        <v>#DIV/0!</v>
      </c>
      <c r="O40" s="72" t="e">
        <f aca="false">+O24/O9*100</f>
        <v>#DIV/0!</v>
      </c>
      <c r="P40" s="72" t="e">
        <f aca="false">+P24/P9*100</f>
        <v>#DIV/0!</v>
      </c>
      <c r="Q40" s="72" t="e">
        <f aca="false">+Q24/Q9*100</f>
        <v>#DIV/0!</v>
      </c>
      <c r="R40" s="72" t="e">
        <f aca="false">+R24/R9*100</f>
        <v>#DIV/0!</v>
      </c>
      <c r="S40" s="74" t="e">
        <f aca="false">+S24/S9*100</f>
        <v>#DIV/0!</v>
      </c>
      <c r="T40" s="75" t="e">
        <f aca="false">+T24/T9*100</f>
        <v>#DIV/0!</v>
      </c>
      <c r="V40" s="76" t="e">
        <f aca="false">+V24/V9*100</f>
        <v>#DIV/0!</v>
      </c>
    </row>
    <row r="41" customFormat="false" ht="12.75" hidden="false" customHeight="false" outlineLevel="0" collapsed="false">
      <c r="A41" s="27" t="s">
        <v>33</v>
      </c>
      <c r="B41" s="69" t="e">
        <f aca="false">+B25/B10*100</f>
        <v>#DIV/0!</v>
      </c>
      <c r="C41" s="70" t="e">
        <f aca="false">+C25/C10*100</f>
        <v>#DIV/0!</v>
      </c>
      <c r="D41" s="70" t="e">
        <f aca="false">+D25/D10*100</f>
        <v>#DIV/0!</v>
      </c>
      <c r="E41" s="70" t="e">
        <f aca="false">+E25/E10*100</f>
        <v>#DIV/0!</v>
      </c>
      <c r="F41" s="70" t="e">
        <f aca="false">+F25/F10*100</f>
        <v>#DIV/0!</v>
      </c>
      <c r="G41" s="71" t="e">
        <f aca="false">+G25/G10*100</f>
        <v>#DIV/0!</v>
      </c>
      <c r="H41" s="72" t="e">
        <f aca="false">+H25/H10*100</f>
        <v>#DIV/0!</v>
      </c>
      <c r="I41" s="72" t="e">
        <f aca="false">+I25/I10*100</f>
        <v>#DIV/0!</v>
      </c>
      <c r="J41" s="72" t="e">
        <f aca="false">+J25/J10*100</f>
        <v>#DIV/0!</v>
      </c>
      <c r="K41" s="73" t="e">
        <f aca="false">+K25/K10*100</f>
        <v>#DIV/0!</v>
      </c>
      <c r="L41" s="72" t="e">
        <f aca="false">+L25/L10*100</f>
        <v>#DIV/0!</v>
      </c>
      <c r="M41" s="72" t="e">
        <f aca="false">+M25/M10*100</f>
        <v>#DIV/0!</v>
      </c>
      <c r="N41" s="72" t="e">
        <f aca="false">+N25/N10*100</f>
        <v>#DIV/0!</v>
      </c>
      <c r="O41" s="72" t="e">
        <f aca="false">+O25/O10*100</f>
        <v>#DIV/0!</v>
      </c>
      <c r="P41" s="72" t="e">
        <f aca="false">+P25/P10*100</f>
        <v>#DIV/0!</v>
      </c>
      <c r="Q41" s="72" t="e">
        <f aca="false">+Q25/Q10*100</f>
        <v>#DIV/0!</v>
      </c>
      <c r="R41" s="72" t="e">
        <f aca="false">+R25/R10*100</f>
        <v>#DIV/0!</v>
      </c>
      <c r="S41" s="74" t="e">
        <f aca="false">+S25/S10*100</f>
        <v>#DIV/0!</v>
      </c>
      <c r="T41" s="75" t="e">
        <f aca="false">+T25/T10*100</f>
        <v>#DIV/0!</v>
      </c>
      <c r="U41" s="77" t="e">
        <f aca="false">+U25/U10</f>
        <v>#DIV/0!</v>
      </c>
      <c r="V41" s="76" t="e">
        <f aca="false">+V25/V10*100</f>
        <v>#DIV/0!</v>
      </c>
      <c r="W41" s="3" t="e">
        <f aca="false">W25/W10*100</f>
        <v>#DIV/0!</v>
      </c>
    </row>
    <row r="42" customFormat="false" ht="12.75" hidden="false" customHeight="false" outlineLevel="0" collapsed="false">
      <c r="A42" s="27" t="s">
        <v>34</v>
      </c>
      <c r="B42" s="69" t="e">
        <f aca="false">+B26/B11*100</f>
        <v>#DIV/0!</v>
      </c>
      <c r="C42" s="70" t="e">
        <f aca="false">+C26/C11*100</f>
        <v>#DIV/0!</v>
      </c>
      <c r="D42" s="70" t="e">
        <f aca="false">+D26/D11*100</f>
        <v>#DIV/0!</v>
      </c>
      <c r="E42" s="70" t="e">
        <f aca="false">+E26/E11*100</f>
        <v>#DIV/0!</v>
      </c>
      <c r="F42" s="70" t="e">
        <f aca="false">+F26/F11*100</f>
        <v>#DIV/0!</v>
      </c>
      <c r="G42" s="71" t="e">
        <f aca="false">+G26/G11*100</f>
        <v>#DIV/0!</v>
      </c>
      <c r="H42" s="72" t="e">
        <f aca="false">+H26/H11*100</f>
        <v>#DIV/0!</v>
      </c>
      <c r="I42" s="72" t="e">
        <f aca="false">+I26/I11*100</f>
        <v>#DIV/0!</v>
      </c>
      <c r="J42" s="72" t="e">
        <f aca="false">+J26/J11*100</f>
        <v>#DIV/0!</v>
      </c>
      <c r="K42" s="73" t="e">
        <f aca="false">+K26/K11*100</f>
        <v>#DIV/0!</v>
      </c>
      <c r="L42" s="72" t="e">
        <f aca="false">+L26/L11*100</f>
        <v>#DIV/0!</v>
      </c>
      <c r="M42" s="72" t="e">
        <f aca="false">+M26/M11*100</f>
        <v>#DIV/0!</v>
      </c>
      <c r="N42" s="72" t="e">
        <f aca="false">+N26/N11*100</f>
        <v>#DIV/0!</v>
      </c>
      <c r="O42" s="72" t="e">
        <f aca="false">+O26/O11*100</f>
        <v>#DIV/0!</v>
      </c>
      <c r="P42" s="72" t="e">
        <f aca="false">+P26/P11*100</f>
        <v>#DIV/0!</v>
      </c>
      <c r="Q42" s="72" t="e">
        <f aca="false">+Q26/Q11*100</f>
        <v>#DIV/0!</v>
      </c>
      <c r="R42" s="72" t="e">
        <f aca="false">+R26/R11*100</f>
        <v>#DIV/0!</v>
      </c>
      <c r="S42" s="74" t="e">
        <f aca="false">+S26/S11*100</f>
        <v>#DIV/0!</v>
      </c>
      <c r="T42" s="75" t="e">
        <f aca="false">+T26/T11*100</f>
        <v>#DIV/0!</v>
      </c>
      <c r="V42" s="76" t="e">
        <f aca="false">+V26/V11*100</f>
        <v>#DIV/0!</v>
      </c>
    </row>
    <row r="43" customFormat="false" ht="12.75" hidden="false" customHeight="false" outlineLevel="0" collapsed="false">
      <c r="A43" s="27" t="s">
        <v>35</v>
      </c>
      <c r="B43" s="69" t="e">
        <f aca="false">+B27/B12*100</f>
        <v>#DIV/0!</v>
      </c>
      <c r="C43" s="70" t="e">
        <f aca="false">+C27/C12*100</f>
        <v>#DIV/0!</v>
      </c>
      <c r="D43" s="70" t="e">
        <f aca="false">+D27/D12*100</f>
        <v>#DIV/0!</v>
      </c>
      <c r="E43" s="70" t="e">
        <f aca="false">+E27/E12*100</f>
        <v>#DIV/0!</v>
      </c>
      <c r="F43" s="70" t="e">
        <f aca="false">+F27/F12*100</f>
        <v>#DIV/0!</v>
      </c>
      <c r="G43" s="71" t="e">
        <f aca="false">+G27/G12*100</f>
        <v>#DIV/0!</v>
      </c>
      <c r="H43" s="72" t="e">
        <f aca="false">+H27/H12*100</f>
        <v>#DIV/0!</v>
      </c>
      <c r="I43" s="72" t="e">
        <f aca="false">+I27/I12*100</f>
        <v>#DIV/0!</v>
      </c>
      <c r="J43" s="72" t="e">
        <f aca="false">+J27/J12*100</f>
        <v>#DIV/0!</v>
      </c>
      <c r="K43" s="73" t="e">
        <f aca="false">+K27/K12*100</f>
        <v>#DIV/0!</v>
      </c>
      <c r="L43" s="72" t="e">
        <f aca="false">+L27/L12*100</f>
        <v>#DIV/0!</v>
      </c>
      <c r="M43" s="72" t="e">
        <f aca="false">+M27/M12*100</f>
        <v>#DIV/0!</v>
      </c>
      <c r="N43" s="72" t="e">
        <f aca="false">+N27/N12*100</f>
        <v>#DIV/0!</v>
      </c>
      <c r="O43" s="72" t="e">
        <f aca="false">+O27/O12*100</f>
        <v>#DIV/0!</v>
      </c>
      <c r="P43" s="72" t="e">
        <f aca="false">+P27/P12*100</f>
        <v>#DIV/0!</v>
      </c>
      <c r="Q43" s="72" t="e">
        <f aca="false">+Q27/Q12*100</f>
        <v>#DIV/0!</v>
      </c>
      <c r="R43" s="72" t="e">
        <f aca="false">+R27/R12*100</f>
        <v>#DIV/0!</v>
      </c>
      <c r="S43" s="74" t="e">
        <f aca="false">+S27/S12*100</f>
        <v>#DIV/0!</v>
      </c>
      <c r="T43" s="75" t="e">
        <f aca="false">+T27/T12*100</f>
        <v>#DIV/0!</v>
      </c>
      <c r="V43" s="76" t="e">
        <f aca="false">+V27/V12*100</f>
        <v>#DIV/0!</v>
      </c>
    </row>
    <row r="44" customFormat="false" ht="12.75" hidden="false" customHeight="false" outlineLevel="0" collapsed="false">
      <c r="A44" s="27" t="s">
        <v>36</v>
      </c>
      <c r="B44" s="69" t="e">
        <f aca="false">+B28/B13*100</f>
        <v>#DIV/0!</v>
      </c>
      <c r="C44" s="70" t="e">
        <f aca="false">+C28/C13*100</f>
        <v>#DIV/0!</v>
      </c>
      <c r="D44" s="70" t="e">
        <f aca="false">+D28/D13*100</f>
        <v>#DIV/0!</v>
      </c>
      <c r="E44" s="70" t="e">
        <f aca="false">+E28/E13*100</f>
        <v>#DIV/0!</v>
      </c>
      <c r="F44" s="70" t="e">
        <f aca="false">+F28/F13*100</f>
        <v>#DIV/0!</v>
      </c>
      <c r="G44" s="71" t="e">
        <f aca="false">+G28/G13*100</f>
        <v>#DIV/0!</v>
      </c>
      <c r="H44" s="72" t="e">
        <f aca="false">+H28/H13*100</f>
        <v>#DIV/0!</v>
      </c>
      <c r="I44" s="72" t="e">
        <f aca="false">+I28/I13*100</f>
        <v>#DIV/0!</v>
      </c>
      <c r="J44" s="72" t="e">
        <f aca="false">+J28/J13*100</f>
        <v>#DIV/0!</v>
      </c>
      <c r="K44" s="73" t="e">
        <f aca="false">+K28/K13*100</f>
        <v>#DIV/0!</v>
      </c>
      <c r="L44" s="72" t="e">
        <f aca="false">+L28/L13*100</f>
        <v>#DIV/0!</v>
      </c>
      <c r="M44" s="72" t="e">
        <f aca="false">+M28/M13*100</f>
        <v>#DIV/0!</v>
      </c>
      <c r="N44" s="72" t="e">
        <f aca="false">+N28/N13*100</f>
        <v>#DIV/0!</v>
      </c>
      <c r="O44" s="72" t="e">
        <f aca="false">+O28/O13*100</f>
        <v>#DIV/0!</v>
      </c>
      <c r="P44" s="72" t="e">
        <f aca="false">+P28/P13*100</f>
        <v>#DIV/0!</v>
      </c>
      <c r="Q44" s="72" t="e">
        <f aca="false">+Q28/Q13*100</f>
        <v>#DIV/0!</v>
      </c>
      <c r="R44" s="72" t="e">
        <f aca="false">+R28/R13*100</f>
        <v>#DIV/0!</v>
      </c>
      <c r="S44" s="74" t="e">
        <f aca="false">+S28/S13*100</f>
        <v>#DIV/0!</v>
      </c>
      <c r="T44" s="75" t="e">
        <f aca="false">+T28/T13*100</f>
        <v>#DIV/0!</v>
      </c>
      <c r="V44" s="76" t="e">
        <f aca="false">+V28/V13*100</f>
        <v>#DIV/0!</v>
      </c>
      <c r="W44" s="3" t="e">
        <f aca="false">W28/W13*100</f>
        <v>#DIV/0!</v>
      </c>
    </row>
    <row r="45" customFormat="false" ht="12.75" hidden="false" customHeight="false" outlineLevel="0" collapsed="false">
      <c r="A45" s="27" t="s">
        <v>37</v>
      </c>
      <c r="B45" s="69" t="e">
        <f aca="false">+B29/B14*100</f>
        <v>#DIV/0!</v>
      </c>
      <c r="C45" s="70" t="e">
        <f aca="false">+C29/C14*100</f>
        <v>#DIV/0!</v>
      </c>
      <c r="D45" s="70" t="e">
        <f aca="false">+D29/D14*100</f>
        <v>#DIV/0!</v>
      </c>
      <c r="E45" s="70" t="e">
        <f aca="false">+E29/E14*100</f>
        <v>#DIV/0!</v>
      </c>
      <c r="F45" s="70" t="e">
        <f aca="false">+F29/F14*100</f>
        <v>#DIV/0!</v>
      </c>
      <c r="G45" s="71" t="e">
        <f aca="false">+G29/G14*100</f>
        <v>#DIV/0!</v>
      </c>
      <c r="H45" s="72" t="e">
        <f aca="false">+H29/H14*100</f>
        <v>#DIV/0!</v>
      </c>
      <c r="I45" s="72" t="e">
        <f aca="false">+I29/I14*100</f>
        <v>#DIV/0!</v>
      </c>
      <c r="J45" s="72" t="e">
        <f aca="false">+J29/J14*100</f>
        <v>#DIV/0!</v>
      </c>
      <c r="K45" s="73" t="e">
        <f aca="false">+K29/K14*100</f>
        <v>#DIV/0!</v>
      </c>
      <c r="L45" s="72" t="e">
        <f aca="false">+L29/L14*100</f>
        <v>#DIV/0!</v>
      </c>
      <c r="M45" s="72" t="e">
        <f aca="false">+M29/M14*100</f>
        <v>#DIV/0!</v>
      </c>
      <c r="N45" s="72" t="e">
        <f aca="false">+N29/N14*100</f>
        <v>#DIV/0!</v>
      </c>
      <c r="O45" s="72" t="e">
        <f aca="false">+O29/O14*100</f>
        <v>#DIV/0!</v>
      </c>
      <c r="P45" s="72" t="e">
        <f aca="false">+P29/P14*100</f>
        <v>#DIV/0!</v>
      </c>
      <c r="Q45" s="72" t="e">
        <f aca="false">+Q29/Q14*100</f>
        <v>#DIV/0!</v>
      </c>
      <c r="R45" s="72" t="e">
        <f aca="false">+R29/R14*100</f>
        <v>#DIV/0!</v>
      </c>
      <c r="S45" s="74" t="e">
        <f aca="false">+S29/S14*100</f>
        <v>#DIV/0!</v>
      </c>
      <c r="T45" s="75" t="e">
        <f aca="false">+T29/T14*100</f>
        <v>#DIV/0!</v>
      </c>
      <c r="V45" s="76" t="e">
        <f aca="false">+V29/V14*100</f>
        <v>#DIV/0!</v>
      </c>
    </row>
    <row r="46" customFormat="false" ht="12.75" hidden="false" customHeight="false" outlineLevel="0" collapsed="false">
      <c r="A46" s="27" t="s">
        <v>38</v>
      </c>
      <c r="B46" s="69" t="e">
        <f aca="false">+B30/B15*100</f>
        <v>#DIV/0!</v>
      </c>
      <c r="C46" s="70" t="e">
        <f aca="false">+C30/C15*100</f>
        <v>#DIV/0!</v>
      </c>
      <c r="D46" s="70" t="e">
        <f aca="false">+D30/D15*100</f>
        <v>#DIV/0!</v>
      </c>
      <c r="E46" s="70" t="e">
        <f aca="false">+E30/E15*100</f>
        <v>#DIV/0!</v>
      </c>
      <c r="F46" s="70" t="e">
        <f aca="false">+F30/F15*100</f>
        <v>#DIV/0!</v>
      </c>
      <c r="G46" s="71" t="e">
        <f aca="false">+G30/G15*100</f>
        <v>#DIV/0!</v>
      </c>
      <c r="H46" s="72" t="e">
        <f aca="false">+H30/H15*100</f>
        <v>#DIV/0!</v>
      </c>
      <c r="I46" s="72" t="e">
        <f aca="false">+I30/I15*100</f>
        <v>#DIV/0!</v>
      </c>
      <c r="J46" s="72" t="e">
        <f aca="false">+J30/J15*100</f>
        <v>#DIV/0!</v>
      </c>
      <c r="K46" s="73" t="e">
        <f aca="false">+K30/K15*100</f>
        <v>#DIV/0!</v>
      </c>
      <c r="L46" s="72" t="e">
        <f aca="false">+L30/L15*100</f>
        <v>#DIV/0!</v>
      </c>
      <c r="M46" s="72" t="e">
        <f aca="false">+M30/M15*100</f>
        <v>#DIV/0!</v>
      </c>
      <c r="N46" s="72" t="e">
        <f aca="false">+N30/N15*100</f>
        <v>#DIV/0!</v>
      </c>
      <c r="O46" s="72" t="e">
        <f aca="false">+O30/O15*100</f>
        <v>#DIV/0!</v>
      </c>
      <c r="P46" s="72" t="e">
        <f aca="false">+P30/P15*100</f>
        <v>#DIV/0!</v>
      </c>
      <c r="Q46" s="72" t="e">
        <f aca="false">+Q30/Q15*100</f>
        <v>#DIV/0!</v>
      </c>
      <c r="R46" s="72" t="e">
        <f aca="false">+R30/R15*100</f>
        <v>#DIV/0!</v>
      </c>
      <c r="S46" s="74" t="e">
        <f aca="false">+S30/S15*100</f>
        <v>#DIV/0!</v>
      </c>
      <c r="T46" s="75" t="e">
        <f aca="false">+T30/T15*100</f>
        <v>#DIV/0!</v>
      </c>
      <c r="V46" s="76" t="e">
        <f aca="false">+V30/V15*100</f>
        <v>#DIV/0!</v>
      </c>
    </row>
    <row r="47" customFormat="false" ht="12.75" hidden="false" customHeight="false" outlineLevel="0" collapsed="false">
      <c r="A47" s="27" t="s">
        <v>39</v>
      </c>
      <c r="B47" s="69" t="e">
        <f aca="false">+B31/B16*100</f>
        <v>#DIV/0!</v>
      </c>
      <c r="C47" s="70" t="e">
        <f aca="false">+C31/C16*100</f>
        <v>#DIV/0!</v>
      </c>
      <c r="D47" s="70" t="e">
        <f aca="false">+D31/D16*100</f>
        <v>#DIV/0!</v>
      </c>
      <c r="E47" s="70" t="e">
        <f aca="false">+E31/E16*100</f>
        <v>#DIV/0!</v>
      </c>
      <c r="F47" s="70" t="e">
        <f aca="false">+F31/F16*100</f>
        <v>#DIV/0!</v>
      </c>
      <c r="G47" s="71" t="e">
        <f aca="false">+G31/G16*100</f>
        <v>#DIV/0!</v>
      </c>
      <c r="H47" s="72" t="e">
        <f aca="false">+H31/H16*100</f>
        <v>#DIV/0!</v>
      </c>
      <c r="I47" s="72" t="e">
        <f aca="false">+I31/I16*100</f>
        <v>#DIV/0!</v>
      </c>
      <c r="J47" s="72" t="e">
        <f aca="false">+J31/J16*100</f>
        <v>#DIV/0!</v>
      </c>
      <c r="K47" s="73" t="e">
        <f aca="false">+K31/K16*100</f>
        <v>#DIV/0!</v>
      </c>
      <c r="L47" s="72" t="e">
        <f aca="false">+L31/L16*100</f>
        <v>#DIV/0!</v>
      </c>
      <c r="M47" s="72" t="e">
        <f aca="false">+M31/M16*100</f>
        <v>#DIV/0!</v>
      </c>
      <c r="N47" s="72" t="e">
        <f aca="false">+N31/N16*100</f>
        <v>#DIV/0!</v>
      </c>
      <c r="O47" s="72" t="e">
        <f aca="false">+O31/O16*100</f>
        <v>#DIV/0!</v>
      </c>
      <c r="P47" s="72" t="e">
        <f aca="false">+P31/P16*100</f>
        <v>#DIV/0!</v>
      </c>
      <c r="Q47" s="72" t="e">
        <f aca="false">+Q31/Q16*100</f>
        <v>#DIV/0!</v>
      </c>
      <c r="R47" s="72" t="e">
        <f aca="false">+R31/R16*100</f>
        <v>#DIV/0!</v>
      </c>
      <c r="S47" s="74" t="e">
        <f aca="false">+S31/S16*100</f>
        <v>#DIV/0!</v>
      </c>
      <c r="T47" s="75" t="e">
        <f aca="false">+T31/T16*100</f>
        <v>#DIV/0!</v>
      </c>
      <c r="V47" s="76" t="e">
        <f aca="false">+V31/V16*100</f>
        <v>#DIV/0!</v>
      </c>
    </row>
    <row r="48" customFormat="false" ht="12.75" hidden="false" customHeight="false" outlineLevel="0" collapsed="false">
      <c r="A48" s="1" t="s">
        <v>22</v>
      </c>
      <c r="B48" s="78" t="n">
        <f aca="false">+B32/B17*100</f>
        <v>-0.0605877781221486</v>
      </c>
      <c r="C48" s="78" t="n">
        <f aca="false">+C32/C17*100</f>
        <v>-0.164697856264991</v>
      </c>
      <c r="D48" s="78" t="n">
        <f aca="false">+D32/D17*100</f>
        <v>1.13603114812643</v>
      </c>
      <c r="E48" s="78" t="n">
        <f aca="false">+E32/E17*100</f>
        <v>0.153423013360138</v>
      </c>
      <c r="F48" s="78" t="n">
        <f aca="false">+F32/F17*100</f>
        <v>0.182446387413661</v>
      </c>
      <c r="G48" s="78" t="n">
        <f aca="false">+G32/G17*100</f>
        <v>0.155702936144715</v>
      </c>
      <c r="H48" s="79" t="n">
        <f aca="false">+H32/H17*100</f>
        <v>0.466818131872236</v>
      </c>
      <c r="I48" s="79" t="n">
        <f aca="false">+I32/I17*100</f>
        <v>0.070220909408702</v>
      </c>
      <c r="J48" s="79" t="n">
        <f aca="false">+J32/J17*100</f>
        <v>-0.371740749642535</v>
      </c>
      <c r="K48" s="79" t="n">
        <f aca="false">+K32/K17*100</f>
        <v>0.353355956816778</v>
      </c>
      <c r="L48" s="79" t="n">
        <f aca="false">+L32/L17*100</f>
        <v>0.786774806998298</v>
      </c>
      <c r="M48" s="79" t="n">
        <f aca="false">+M32/M17*100</f>
        <v>-0.430519255991948</v>
      </c>
      <c r="N48" s="79" t="n">
        <f aca="false">+N32/N17*100</f>
        <v>-0.0973430652800295</v>
      </c>
      <c r="O48" s="79" t="n">
        <f aca="false">+O32/O17*100</f>
        <v>-0.0842015335950072</v>
      </c>
      <c r="P48" s="79" t="n">
        <f aca="false">+P32/P17*100</f>
        <v>-0.0286069434453883</v>
      </c>
      <c r="Q48" s="79" t="n">
        <f aca="false">+Q32/Q17*100</f>
        <v>0.357418429230736</v>
      </c>
      <c r="R48" s="79" t="n">
        <f aca="false">+R32/R17*100</f>
        <v>0.491731110852264</v>
      </c>
      <c r="S48" s="79" t="n">
        <f aca="false">+S32/S17*100</f>
        <v>-0.588563165801711</v>
      </c>
      <c r="T48" s="80" t="n">
        <f aca="false">+T32/T17*100</f>
        <v>-0.00122346233720243</v>
      </c>
      <c r="U48" s="81" t="n">
        <f aca="false">+V32/V17</f>
        <v>0.00120719999436768</v>
      </c>
      <c r="V48" s="78" t="n">
        <f aca="false">+V32/V17*100</f>
        <v>0.120719999436768</v>
      </c>
    </row>
    <row r="49" customFormat="false" ht="12.75" hidden="false" customHeight="false" outlineLevel="0" collapsed="false">
      <c r="D49" s="2"/>
      <c r="E49" s="2"/>
      <c r="J49" s="2"/>
      <c r="K49" s="2"/>
      <c r="L49" s="2"/>
      <c r="M49" s="2"/>
      <c r="N49" s="2"/>
      <c r="R49" s="2"/>
    </row>
    <row r="50" customFormat="false" ht="12.75" hidden="false" customHeight="false" outlineLevel="0" collapsed="false">
      <c r="A50" s="50" t="s">
        <v>43</v>
      </c>
    </row>
    <row r="53" customFormat="false" ht="13.5" hidden="false" customHeight="false" outlineLevel="0" collapsed="false">
      <c r="B53" s="82"/>
    </row>
    <row r="54" customFormat="false" ht="13.5" hidden="false" customHeight="false" outlineLevel="0" collapsed="false">
      <c r="B54" s="25" t="s">
        <v>44</v>
      </c>
      <c r="C54" s="48"/>
      <c r="D54" s="48"/>
      <c r="E54" s="48"/>
      <c r="G54" s="83" t="s">
        <v>45</v>
      </c>
      <c r="H54" s="10"/>
      <c r="I54" s="10"/>
      <c r="J54" s="12"/>
      <c r="L54" s="84" t="s">
        <v>46</v>
      </c>
      <c r="M54" s="85"/>
      <c r="N54" s="85"/>
      <c r="O54" s="85"/>
      <c r="Q54" s="86" t="s">
        <v>47</v>
      </c>
      <c r="R54" s="87"/>
      <c r="S54" s="88"/>
      <c r="T54" s="88"/>
      <c r="U54" s="89"/>
      <c r="V54" s="90"/>
    </row>
    <row r="55" customFormat="false" ht="12.75" hidden="false" customHeight="false" outlineLevel="0" collapsed="false">
      <c r="B55" s="48"/>
      <c r="C55" s="48"/>
      <c r="D55" s="48"/>
      <c r="E55" s="48"/>
      <c r="G55" s="91" t="s">
        <v>48</v>
      </c>
      <c r="H55" s="10"/>
      <c r="I55" s="10"/>
      <c r="J55" s="12"/>
      <c r="L55" s="85"/>
      <c r="M55" s="85"/>
      <c r="N55" s="85"/>
      <c r="O55" s="85"/>
      <c r="Q55" s="92"/>
      <c r="R55" s="82"/>
      <c r="S55" s="82"/>
      <c r="T55" s="82"/>
      <c r="U55" s="82"/>
      <c r="V55" s="93" t="s">
        <v>49</v>
      </c>
    </row>
    <row r="56" customFormat="false" ht="12.75" hidden="false" customHeight="false" outlineLevel="0" collapsed="false">
      <c r="B56" s="94" t="s">
        <v>50</v>
      </c>
      <c r="C56" s="94" t="s">
        <v>51</v>
      </c>
      <c r="D56" s="94" t="s">
        <v>52</v>
      </c>
      <c r="E56" s="94" t="s">
        <v>53</v>
      </c>
      <c r="G56" s="95" t="s">
        <v>50</v>
      </c>
      <c r="H56" s="95" t="s">
        <v>51</v>
      </c>
      <c r="I56" s="95" t="s">
        <v>52</v>
      </c>
      <c r="J56" s="95" t="s">
        <v>53</v>
      </c>
      <c r="L56" s="96" t="s">
        <v>50</v>
      </c>
      <c r="M56" s="96" t="s">
        <v>51</v>
      </c>
      <c r="N56" s="96" t="s">
        <v>52</v>
      </c>
      <c r="O56" s="96" t="s">
        <v>53</v>
      </c>
      <c r="Q56" s="97" t="s">
        <v>50</v>
      </c>
      <c r="R56" s="98" t="s">
        <v>51</v>
      </c>
      <c r="S56" s="98" t="s">
        <v>52</v>
      </c>
      <c r="T56" s="98" t="s">
        <v>53</v>
      </c>
      <c r="U56" s="98"/>
      <c r="V56" s="93" t="s">
        <v>54</v>
      </c>
    </row>
    <row r="57" customFormat="false" ht="12.75" hidden="false" customHeight="false" outlineLevel="0" collapsed="false">
      <c r="B57" s="94" t="s">
        <v>55</v>
      </c>
      <c r="C57" s="94" t="s">
        <v>23</v>
      </c>
      <c r="D57" s="94" t="s">
        <v>56</v>
      </c>
      <c r="E57" s="94" t="s">
        <v>57</v>
      </c>
      <c r="G57" s="95" t="s">
        <v>55</v>
      </c>
      <c r="H57" s="95" t="s">
        <v>23</v>
      </c>
      <c r="I57" s="95" t="s">
        <v>56</v>
      </c>
      <c r="J57" s="95" t="s">
        <v>57</v>
      </c>
      <c r="L57" s="96" t="s">
        <v>55</v>
      </c>
      <c r="M57" s="96" t="s">
        <v>23</v>
      </c>
      <c r="N57" s="96" t="s">
        <v>56</v>
      </c>
      <c r="O57" s="96" t="s">
        <v>57</v>
      </c>
      <c r="Q57" s="97" t="s">
        <v>55</v>
      </c>
      <c r="R57" s="98" t="s">
        <v>23</v>
      </c>
      <c r="S57" s="98" t="s">
        <v>56</v>
      </c>
      <c r="T57" s="98" t="s">
        <v>57</v>
      </c>
      <c r="U57" s="98"/>
      <c r="V57" s="93" t="s">
        <v>58</v>
      </c>
    </row>
    <row r="58" customFormat="false" ht="12.75" hidden="false" customHeight="false" outlineLevel="0" collapsed="false">
      <c r="B58" s="99"/>
      <c r="C58" s="100" t="s">
        <v>59</v>
      </c>
      <c r="D58" s="100" t="s">
        <v>60</v>
      </c>
      <c r="E58" s="100" t="s">
        <v>60</v>
      </c>
      <c r="G58" s="101"/>
      <c r="H58" s="102" t="s">
        <v>59</v>
      </c>
      <c r="I58" s="102" t="s">
        <v>60</v>
      </c>
      <c r="J58" s="102" t="s">
        <v>60</v>
      </c>
      <c r="L58" s="103"/>
      <c r="M58" s="104" t="s">
        <v>59</v>
      </c>
      <c r="N58" s="104" t="s">
        <v>60</v>
      </c>
      <c r="O58" s="104" t="s">
        <v>60</v>
      </c>
      <c r="Q58" s="105"/>
      <c r="R58" s="106" t="s">
        <v>59</v>
      </c>
      <c r="S58" s="106" t="s">
        <v>60</v>
      </c>
      <c r="T58" s="106" t="s">
        <v>60</v>
      </c>
      <c r="U58" s="106"/>
      <c r="V58" s="93"/>
    </row>
    <row r="59" customFormat="false" ht="12.75" hidden="false" customHeight="false" outlineLevel="0" collapsed="false">
      <c r="B59" s="107" t="s">
        <v>28</v>
      </c>
      <c r="C59" s="108" t="n">
        <f aca="false">SUM(B5:G5)</f>
        <v>3669013.74</v>
      </c>
      <c r="D59" s="52" t="n">
        <f aca="false">SUM(B20:G20)</f>
        <v>1253.67000000016</v>
      </c>
      <c r="E59" s="109" t="n">
        <f aca="false">D59/C59*100</f>
        <v>0.0341691279684376</v>
      </c>
      <c r="G59" s="110" t="s">
        <v>28</v>
      </c>
      <c r="H59" s="111" t="n">
        <f aca="false">SUM(H5:S5)</f>
        <v>9333235.27</v>
      </c>
      <c r="I59" s="111" t="n">
        <f aca="false">SUM(H20:S20)</f>
        <v>15933.7199999996</v>
      </c>
      <c r="J59" s="112" t="n">
        <f aca="false">I59/H59*100</f>
        <v>0.170720222292217</v>
      </c>
      <c r="L59" s="113" t="s">
        <v>28</v>
      </c>
      <c r="M59" s="114" t="n">
        <f aca="false">T5</f>
        <v>1222759.34</v>
      </c>
      <c r="N59" s="115" t="n">
        <f aca="false">SUM(T20)</f>
        <v>-14.959999999525</v>
      </c>
      <c r="O59" s="116" t="n">
        <f aca="false">N59/M59*100</f>
        <v>-0.00122346233720243</v>
      </c>
      <c r="Q59" s="117" t="s">
        <v>28</v>
      </c>
      <c r="R59" s="118" t="n">
        <f aca="false">SUM(M59,H59,C59)</f>
        <v>14225008.35</v>
      </c>
      <c r="S59" s="118" t="n">
        <f aca="false">SUM(N59,I59,D59)</f>
        <v>17172.4300000002</v>
      </c>
      <c r="T59" s="119" t="n">
        <f aca="false">S59/R59*100</f>
        <v>0.120719999436768</v>
      </c>
      <c r="U59" s="120"/>
      <c r="V59" s="121" t="n">
        <f aca="false">S59-V20</f>
        <v>0</v>
      </c>
    </row>
    <row r="60" customFormat="false" ht="12.75" hidden="false" customHeight="false" outlineLevel="0" collapsed="false">
      <c r="B60" s="107" t="s">
        <v>29</v>
      </c>
      <c r="C60" s="108" t="n">
        <f aca="false">SUM(B6:G6)</f>
        <v>0</v>
      </c>
      <c r="D60" s="52" t="n">
        <f aca="false">SUM(B21:G21)</f>
        <v>0</v>
      </c>
      <c r="E60" s="109" t="e">
        <f aca="false">D60/C60*100</f>
        <v>#DIV/0!</v>
      </c>
      <c r="G60" s="110" t="s">
        <v>29</v>
      </c>
      <c r="H60" s="111" t="n">
        <f aca="false">SUM(H6:S6)</f>
        <v>0</v>
      </c>
      <c r="I60" s="111" t="n">
        <f aca="false">SUM(H21:S21)</f>
        <v>0</v>
      </c>
      <c r="J60" s="112" t="e">
        <f aca="false">I60/H60*100</f>
        <v>#DIV/0!</v>
      </c>
      <c r="L60" s="113" t="s">
        <v>29</v>
      </c>
      <c r="M60" s="114" t="n">
        <f aca="false">T6</f>
        <v>0</v>
      </c>
      <c r="N60" s="115" t="n">
        <f aca="false">T21</f>
        <v>0</v>
      </c>
      <c r="O60" s="116" t="e">
        <f aca="false">N60/M60*100</f>
        <v>#DIV/0!</v>
      </c>
      <c r="Q60" s="117" t="s">
        <v>29</v>
      </c>
      <c r="R60" s="118" t="n">
        <f aca="false">SUM(M60,H60,C60)</f>
        <v>0</v>
      </c>
      <c r="S60" s="118" t="n">
        <f aca="false">SUM(N60,I60,D60)</f>
        <v>0</v>
      </c>
      <c r="T60" s="120" t="e">
        <f aca="false">S60/R60*100</f>
        <v>#DIV/0!</v>
      </c>
      <c r="U60" s="120"/>
      <c r="V60" s="121" t="n">
        <f aca="false">S60-V21</f>
        <v>0</v>
      </c>
    </row>
    <row r="61" customFormat="false" ht="12.75" hidden="false" customHeight="false" outlineLevel="0" collapsed="false">
      <c r="B61" s="107" t="s">
        <v>30</v>
      </c>
      <c r="C61" s="108" t="n">
        <f aca="false">SUM(B7:G7)</f>
        <v>0</v>
      </c>
      <c r="D61" s="52" t="n">
        <f aca="false">SUM(B22:G22)</f>
        <v>0</v>
      </c>
      <c r="E61" s="109" t="e">
        <f aca="false">D61/C61*100</f>
        <v>#DIV/0!</v>
      </c>
      <c r="G61" s="110" t="s">
        <v>30</v>
      </c>
      <c r="H61" s="111" t="n">
        <f aca="false">SUM(H7:S7)</f>
        <v>0</v>
      </c>
      <c r="I61" s="111" t="n">
        <f aca="false">SUM(H22:S22)</f>
        <v>0</v>
      </c>
      <c r="J61" s="112" t="e">
        <f aca="false">I61/H61*100</f>
        <v>#DIV/0!</v>
      </c>
      <c r="L61" s="113" t="s">
        <v>30</v>
      </c>
      <c r="M61" s="114" t="n">
        <f aca="false">T7</f>
        <v>0</v>
      </c>
      <c r="N61" s="115" t="n">
        <f aca="false">T22</f>
        <v>0</v>
      </c>
      <c r="O61" s="116" t="e">
        <f aca="false">N61/M61*100</f>
        <v>#DIV/0!</v>
      </c>
      <c r="Q61" s="117" t="s">
        <v>30</v>
      </c>
      <c r="R61" s="118" t="n">
        <f aca="false">SUM(M61,H61,C61)</f>
        <v>0</v>
      </c>
      <c r="S61" s="118" t="n">
        <f aca="false">SUM(N61,I61,D61)</f>
        <v>0</v>
      </c>
      <c r="T61" s="120" t="e">
        <f aca="false">S61/R61*100</f>
        <v>#DIV/0!</v>
      </c>
      <c r="U61" s="120"/>
      <c r="V61" s="121" t="n">
        <f aca="false">S61-V22</f>
        <v>0</v>
      </c>
    </row>
    <row r="62" customFormat="false" ht="12.75" hidden="false" customHeight="false" outlineLevel="0" collapsed="false">
      <c r="B62" s="107" t="s">
        <v>31</v>
      </c>
      <c r="C62" s="108" t="n">
        <f aca="false">SUM(B8:G8)</f>
        <v>0</v>
      </c>
      <c r="D62" s="52" t="n">
        <f aca="false">SUM(B23:G23)</f>
        <v>0</v>
      </c>
      <c r="E62" s="109" t="e">
        <f aca="false">D62/C62*100</f>
        <v>#DIV/0!</v>
      </c>
      <c r="G62" s="110" t="s">
        <v>31</v>
      </c>
      <c r="H62" s="111" t="n">
        <f aca="false">SUM(H8:S8)</f>
        <v>0</v>
      </c>
      <c r="I62" s="111" t="n">
        <f aca="false">SUM(H23:S23)</f>
        <v>0</v>
      </c>
      <c r="J62" s="112" t="e">
        <f aca="false">I62/H62*100</f>
        <v>#DIV/0!</v>
      </c>
      <c r="L62" s="113" t="s">
        <v>31</v>
      </c>
      <c r="M62" s="114" t="n">
        <f aca="false">T8</f>
        <v>0</v>
      </c>
      <c r="N62" s="115" t="n">
        <f aca="false">T23</f>
        <v>0</v>
      </c>
      <c r="O62" s="116" t="e">
        <f aca="false">N62/M62*100</f>
        <v>#DIV/0!</v>
      </c>
      <c r="Q62" s="117" t="s">
        <v>31</v>
      </c>
      <c r="R62" s="118" t="n">
        <f aca="false">SUM(M62,H62,C62)</f>
        <v>0</v>
      </c>
      <c r="S62" s="118" t="n">
        <f aca="false">SUM(N62,I62,D62)</f>
        <v>0</v>
      </c>
      <c r="T62" s="120" t="e">
        <f aca="false">S62/R62*100</f>
        <v>#DIV/0!</v>
      </c>
      <c r="U62" s="120"/>
      <c r="V62" s="121" t="n">
        <f aca="false">S62-V23</f>
        <v>0</v>
      </c>
    </row>
    <row r="63" customFormat="false" ht="12.75" hidden="false" customHeight="false" outlineLevel="0" collapsed="false">
      <c r="B63" s="107" t="s">
        <v>32</v>
      </c>
      <c r="C63" s="108" t="n">
        <f aca="false">SUM(B9:G9)</f>
        <v>0</v>
      </c>
      <c r="D63" s="52" t="n">
        <f aca="false">SUM(B24:G24)</f>
        <v>0</v>
      </c>
      <c r="E63" s="109" t="e">
        <f aca="false">D63/C63*100</f>
        <v>#DIV/0!</v>
      </c>
      <c r="G63" s="110" t="s">
        <v>32</v>
      </c>
      <c r="H63" s="111" t="n">
        <f aca="false">SUM(H9:S9)</f>
        <v>0</v>
      </c>
      <c r="I63" s="111" t="n">
        <f aca="false">SUM(H24:S24)</f>
        <v>0</v>
      </c>
      <c r="J63" s="112" t="e">
        <f aca="false">I63/H63*100</f>
        <v>#DIV/0!</v>
      </c>
      <c r="L63" s="113" t="s">
        <v>32</v>
      </c>
      <c r="M63" s="114" t="n">
        <f aca="false">T9</f>
        <v>0</v>
      </c>
      <c r="N63" s="115" t="n">
        <f aca="false">T24</f>
        <v>0</v>
      </c>
      <c r="O63" s="116" t="e">
        <f aca="false">N63/M63*100</f>
        <v>#DIV/0!</v>
      </c>
      <c r="Q63" s="117" t="s">
        <v>32</v>
      </c>
      <c r="R63" s="118" t="n">
        <f aca="false">SUM(M63,H63,C63)</f>
        <v>0</v>
      </c>
      <c r="S63" s="118" t="n">
        <f aca="false">SUM(N63,I63,D63)</f>
        <v>0</v>
      </c>
      <c r="T63" s="120" t="e">
        <f aca="false">S63/R63*100</f>
        <v>#DIV/0!</v>
      </c>
      <c r="U63" s="120"/>
      <c r="V63" s="121" t="n">
        <f aca="false">S63-V24</f>
        <v>0</v>
      </c>
    </row>
    <row r="64" customFormat="false" ht="12.75" hidden="false" customHeight="false" outlineLevel="0" collapsed="false">
      <c r="B64" s="107" t="s">
        <v>33</v>
      </c>
      <c r="C64" s="108" t="n">
        <f aca="false">SUM(B10:G10)</f>
        <v>0</v>
      </c>
      <c r="D64" s="52" t="n">
        <f aca="false">SUM(B25:G25)</f>
        <v>0</v>
      </c>
      <c r="E64" s="109" t="e">
        <f aca="false">D64/C64*100</f>
        <v>#DIV/0!</v>
      </c>
      <c r="G64" s="110" t="s">
        <v>33</v>
      </c>
      <c r="H64" s="111" t="n">
        <f aca="false">SUM(H10:S10)</f>
        <v>0</v>
      </c>
      <c r="I64" s="111" t="n">
        <f aca="false">SUM(H25:S25)</f>
        <v>0</v>
      </c>
      <c r="J64" s="112" t="e">
        <f aca="false">I64/H64*100</f>
        <v>#DIV/0!</v>
      </c>
      <c r="L64" s="113" t="s">
        <v>33</v>
      </c>
      <c r="M64" s="114" t="n">
        <f aca="false">T10</f>
        <v>0</v>
      </c>
      <c r="N64" s="115" t="n">
        <f aca="false">T25</f>
        <v>0</v>
      </c>
      <c r="O64" s="116" t="e">
        <f aca="false">N64/M64*100</f>
        <v>#DIV/0!</v>
      </c>
      <c r="Q64" s="117" t="s">
        <v>33</v>
      </c>
      <c r="R64" s="118" t="n">
        <f aca="false">SUM(M64,H64,C64)</f>
        <v>0</v>
      </c>
      <c r="S64" s="118" t="n">
        <f aca="false">SUM(N64,I64,D64)</f>
        <v>0</v>
      </c>
      <c r="T64" s="120" t="e">
        <f aca="false">S64/R64*100</f>
        <v>#DIV/0!</v>
      </c>
      <c r="U64" s="120"/>
      <c r="V64" s="121" t="n">
        <f aca="false">S64-V25</f>
        <v>0</v>
      </c>
    </row>
    <row r="65" customFormat="false" ht="12.75" hidden="false" customHeight="false" outlineLevel="0" collapsed="false">
      <c r="B65" s="107" t="s">
        <v>34</v>
      </c>
      <c r="C65" s="108" t="n">
        <f aca="false">SUM(B11:G11)</f>
        <v>0</v>
      </c>
      <c r="D65" s="52" t="n">
        <f aca="false">SUM(B26:G26)</f>
        <v>0</v>
      </c>
      <c r="E65" s="109" t="e">
        <f aca="false">D65/C65*100</f>
        <v>#DIV/0!</v>
      </c>
      <c r="G65" s="110" t="s">
        <v>34</v>
      </c>
      <c r="H65" s="111" t="n">
        <f aca="false">SUM(H11:S11)</f>
        <v>0</v>
      </c>
      <c r="I65" s="111" t="n">
        <f aca="false">SUM(H26:S26)</f>
        <v>0</v>
      </c>
      <c r="J65" s="112" t="e">
        <f aca="false">I65/H65*100</f>
        <v>#DIV/0!</v>
      </c>
      <c r="L65" s="113" t="s">
        <v>34</v>
      </c>
      <c r="M65" s="114" t="n">
        <f aca="false">T11</f>
        <v>0</v>
      </c>
      <c r="N65" s="115" t="n">
        <f aca="false">T26</f>
        <v>0</v>
      </c>
      <c r="O65" s="116" t="e">
        <f aca="false">N65/M65*100</f>
        <v>#DIV/0!</v>
      </c>
      <c r="Q65" s="117" t="s">
        <v>34</v>
      </c>
      <c r="R65" s="118" t="n">
        <f aca="false">SUM(M65,H65,C65)</f>
        <v>0</v>
      </c>
      <c r="S65" s="118" t="n">
        <f aca="false">SUM(N65,I65,D65)</f>
        <v>0</v>
      </c>
      <c r="T65" s="120" t="e">
        <f aca="false">S65/R65*100</f>
        <v>#DIV/0!</v>
      </c>
      <c r="U65" s="120"/>
      <c r="V65" s="121" t="n">
        <f aca="false">S65-V26</f>
        <v>0</v>
      </c>
    </row>
    <row r="66" customFormat="false" ht="12.75" hidden="false" customHeight="false" outlineLevel="0" collapsed="false">
      <c r="B66" s="107" t="s">
        <v>35</v>
      </c>
      <c r="C66" s="108" t="n">
        <f aca="false">SUM(B12:G12)</f>
        <v>0</v>
      </c>
      <c r="D66" s="52" t="n">
        <f aca="false">SUM(B27:G27)</f>
        <v>0</v>
      </c>
      <c r="E66" s="109" t="e">
        <f aca="false">D66/C66*100</f>
        <v>#DIV/0!</v>
      </c>
      <c r="G66" s="110" t="s">
        <v>35</v>
      </c>
      <c r="H66" s="111" t="n">
        <f aca="false">SUM(H12:S12)</f>
        <v>0</v>
      </c>
      <c r="I66" s="111" t="n">
        <f aca="false">SUM(H27:S27)</f>
        <v>0</v>
      </c>
      <c r="J66" s="112" t="e">
        <f aca="false">I66/H66*100</f>
        <v>#DIV/0!</v>
      </c>
      <c r="L66" s="113" t="s">
        <v>35</v>
      </c>
      <c r="M66" s="114" t="n">
        <f aca="false">T12</f>
        <v>0</v>
      </c>
      <c r="N66" s="115" t="n">
        <f aca="false">T27</f>
        <v>0</v>
      </c>
      <c r="O66" s="116" t="e">
        <f aca="false">N66/M66*100</f>
        <v>#DIV/0!</v>
      </c>
      <c r="Q66" s="117" t="s">
        <v>35</v>
      </c>
      <c r="R66" s="118" t="n">
        <f aca="false">SUM(M66,H66,C66)</f>
        <v>0</v>
      </c>
      <c r="S66" s="118" t="n">
        <f aca="false">SUM(N66,I66,D66)</f>
        <v>0</v>
      </c>
      <c r="T66" s="120" t="e">
        <f aca="false">S66/R66*100</f>
        <v>#DIV/0!</v>
      </c>
      <c r="U66" s="120"/>
      <c r="V66" s="121" t="n">
        <f aca="false">S66-V27</f>
        <v>0</v>
      </c>
    </row>
    <row r="67" customFormat="false" ht="12.75" hidden="false" customHeight="false" outlineLevel="0" collapsed="false">
      <c r="B67" s="107" t="s">
        <v>36</v>
      </c>
      <c r="C67" s="108" t="n">
        <f aca="false">SUM(B13:G13)</f>
        <v>0</v>
      </c>
      <c r="D67" s="52" t="n">
        <f aca="false">SUM(B28:G28)</f>
        <v>0</v>
      </c>
      <c r="E67" s="109" t="e">
        <f aca="false">D67/C67*100</f>
        <v>#DIV/0!</v>
      </c>
      <c r="G67" s="110" t="s">
        <v>36</v>
      </c>
      <c r="H67" s="111" t="n">
        <f aca="false">SUM(H13:S13)</f>
        <v>0</v>
      </c>
      <c r="I67" s="111" t="n">
        <f aca="false">SUM(H28:S28)</f>
        <v>0</v>
      </c>
      <c r="J67" s="112" t="e">
        <f aca="false">I67/H67*100</f>
        <v>#DIV/0!</v>
      </c>
      <c r="L67" s="113" t="s">
        <v>36</v>
      </c>
      <c r="M67" s="114" t="n">
        <f aca="false">T13</f>
        <v>0</v>
      </c>
      <c r="N67" s="115" t="n">
        <f aca="false">T28</f>
        <v>0</v>
      </c>
      <c r="O67" s="116" t="e">
        <f aca="false">N67/M67*100</f>
        <v>#DIV/0!</v>
      </c>
      <c r="Q67" s="117" t="s">
        <v>36</v>
      </c>
      <c r="R67" s="118" t="n">
        <f aca="false">SUM(M67,H67,C67)</f>
        <v>0</v>
      </c>
      <c r="S67" s="118" t="n">
        <f aca="false">SUM(N67,I67,D67)</f>
        <v>0</v>
      </c>
      <c r="T67" s="120" t="e">
        <f aca="false">S67/R67*100</f>
        <v>#DIV/0!</v>
      </c>
      <c r="U67" s="120"/>
      <c r="V67" s="121" t="n">
        <f aca="false">S67-V28</f>
        <v>0</v>
      </c>
    </row>
    <row r="68" customFormat="false" ht="12.75" hidden="false" customHeight="false" outlineLevel="0" collapsed="false">
      <c r="B68" s="107" t="s">
        <v>37</v>
      </c>
      <c r="C68" s="108" t="n">
        <f aca="false">SUM(B14:G14)</f>
        <v>0</v>
      </c>
      <c r="D68" s="52" t="n">
        <f aca="false">SUM(B29:G29)</f>
        <v>0</v>
      </c>
      <c r="E68" s="109" t="e">
        <f aca="false">D68/C68*100</f>
        <v>#DIV/0!</v>
      </c>
      <c r="G68" s="110" t="s">
        <v>37</v>
      </c>
      <c r="H68" s="111" t="n">
        <f aca="false">SUM(H14:S14)</f>
        <v>0</v>
      </c>
      <c r="I68" s="111" t="n">
        <f aca="false">SUM(H29:S29)</f>
        <v>0</v>
      </c>
      <c r="J68" s="112" t="e">
        <f aca="false">I68/H68*100</f>
        <v>#DIV/0!</v>
      </c>
      <c r="L68" s="113" t="s">
        <v>37</v>
      </c>
      <c r="M68" s="114" t="n">
        <f aca="false">T14</f>
        <v>0</v>
      </c>
      <c r="N68" s="115" t="n">
        <f aca="false">T29</f>
        <v>0</v>
      </c>
      <c r="O68" s="116" t="e">
        <f aca="false">N68/M68*100</f>
        <v>#DIV/0!</v>
      </c>
      <c r="Q68" s="117" t="s">
        <v>37</v>
      </c>
      <c r="R68" s="118" t="n">
        <f aca="false">SUM(M68,H68,C68)</f>
        <v>0</v>
      </c>
      <c r="S68" s="118" t="n">
        <f aca="false">SUM(N68,I68,D68)</f>
        <v>0</v>
      </c>
      <c r="T68" s="120" t="e">
        <f aca="false">S68/R68*100</f>
        <v>#DIV/0!</v>
      </c>
      <c r="U68" s="120"/>
      <c r="V68" s="121" t="n">
        <f aca="false">S68-V29</f>
        <v>0</v>
      </c>
    </row>
    <row r="69" customFormat="false" ht="12.75" hidden="false" customHeight="false" outlineLevel="0" collapsed="false">
      <c r="B69" s="107" t="s">
        <v>38</v>
      </c>
      <c r="C69" s="108" t="n">
        <f aca="false">SUM(B15:G15)</f>
        <v>0</v>
      </c>
      <c r="D69" s="52" t="n">
        <f aca="false">SUM(B30:G30)</f>
        <v>0</v>
      </c>
      <c r="E69" s="109" t="e">
        <f aca="false">D69/C69*100</f>
        <v>#DIV/0!</v>
      </c>
      <c r="G69" s="110" t="s">
        <v>38</v>
      </c>
      <c r="H69" s="111" t="n">
        <f aca="false">SUM(H15:S15)</f>
        <v>0</v>
      </c>
      <c r="I69" s="111" t="n">
        <f aca="false">SUM(H30:S30)</f>
        <v>0</v>
      </c>
      <c r="J69" s="112" t="e">
        <f aca="false">I69/H69*100</f>
        <v>#DIV/0!</v>
      </c>
      <c r="L69" s="113" t="s">
        <v>38</v>
      </c>
      <c r="M69" s="114" t="n">
        <f aca="false">T15</f>
        <v>0</v>
      </c>
      <c r="N69" s="115" t="n">
        <f aca="false">T30</f>
        <v>0</v>
      </c>
      <c r="O69" s="116" t="e">
        <f aca="false">N69/M69*100</f>
        <v>#DIV/0!</v>
      </c>
      <c r="Q69" s="117" t="s">
        <v>38</v>
      </c>
      <c r="R69" s="118" t="n">
        <f aca="false">SUM(M69,H69,C69)</f>
        <v>0</v>
      </c>
      <c r="S69" s="118" t="n">
        <f aca="false">SUM(N69,I69,D69)</f>
        <v>0</v>
      </c>
      <c r="T69" s="120" t="e">
        <f aca="false">S69/R69*100</f>
        <v>#DIV/0!</v>
      </c>
      <c r="U69" s="120"/>
      <c r="V69" s="121" t="n">
        <f aca="false">S69-V30</f>
        <v>0</v>
      </c>
    </row>
    <row r="70" customFormat="false" ht="12.75" hidden="false" customHeight="false" outlineLevel="0" collapsed="false">
      <c r="B70" s="107" t="s">
        <v>39</v>
      </c>
      <c r="C70" s="108" t="n">
        <f aca="false">SUM(B16:G16)</f>
        <v>0</v>
      </c>
      <c r="D70" s="52" t="n">
        <f aca="false">SUM(B31:G31)</f>
        <v>0</v>
      </c>
      <c r="E70" s="109" t="e">
        <f aca="false">D70/C70*100</f>
        <v>#DIV/0!</v>
      </c>
      <c r="G70" s="110" t="s">
        <v>39</v>
      </c>
      <c r="H70" s="111" t="n">
        <f aca="false">SUM(H16:S16)</f>
        <v>0</v>
      </c>
      <c r="I70" s="111" t="n">
        <f aca="false">SUM(H31:S31)</f>
        <v>0</v>
      </c>
      <c r="J70" s="112" t="e">
        <f aca="false">I70/H70*100</f>
        <v>#DIV/0!</v>
      </c>
      <c r="L70" s="113" t="s">
        <v>39</v>
      </c>
      <c r="M70" s="114" t="n">
        <f aca="false">T16</f>
        <v>0</v>
      </c>
      <c r="N70" s="115" t="n">
        <f aca="false">T31</f>
        <v>0</v>
      </c>
      <c r="O70" s="116" t="e">
        <f aca="false">N70/M70*100</f>
        <v>#DIV/0!</v>
      </c>
      <c r="Q70" s="117" t="s">
        <v>39</v>
      </c>
      <c r="R70" s="118" t="n">
        <f aca="false">SUM(M70,H70,C70)</f>
        <v>0</v>
      </c>
      <c r="S70" s="118" t="n">
        <f aca="false">SUM(N70,I70,D70)</f>
        <v>0</v>
      </c>
      <c r="T70" s="120" t="e">
        <f aca="false">S70/R70*100</f>
        <v>#DIV/0!</v>
      </c>
      <c r="U70" s="120"/>
      <c r="V70" s="121" t="n">
        <f aca="false">S70-V31</f>
        <v>0</v>
      </c>
    </row>
    <row r="71" customFormat="false" ht="13.5" hidden="false" customHeight="false" outlineLevel="0" collapsed="false">
      <c r="B71" s="16" t="s">
        <v>22</v>
      </c>
      <c r="C71" s="108" t="n">
        <f aca="false">SUM(C59:C70)</f>
        <v>3669013.74</v>
      </c>
      <c r="D71" s="52" t="n">
        <f aca="false">SUM(D59:D70)</f>
        <v>1253.67000000016</v>
      </c>
      <c r="E71" s="109" t="n">
        <f aca="false">D71/C71*100</f>
        <v>0.0341691279684376</v>
      </c>
      <c r="G71" s="122" t="s">
        <v>22</v>
      </c>
      <c r="H71" s="111" t="n">
        <f aca="false">SUM(H59:H70)</f>
        <v>9333235.27</v>
      </c>
      <c r="I71" s="111" t="n">
        <f aca="false">SUM(I59:I70)</f>
        <v>15933.7199999996</v>
      </c>
      <c r="J71" s="112" t="n">
        <f aca="false">I71/H71*100</f>
        <v>0.170720222292217</v>
      </c>
      <c r="L71" s="123" t="s">
        <v>22</v>
      </c>
      <c r="M71" s="114" t="n">
        <f aca="false">SUM(M59:M70)</f>
        <v>1222759.34</v>
      </c>
      <c r="N71" s="115" t="n">
        <f aca="false">SUM(N59:N70)</f>
        <v>-14.959999999525</v>
      </c>
      <c r="O71" s="116" t="n">
        <f aca="false">N71/M71*100</f>
        <v>-0.00122346233720243</v>
      </c>
      <c r="Q71" s="124" t="s">
        <v>22</v>
      </c>
      <c r="R71" s="125" t="n">
        <f aca="false">C71+H71+M71</f>
        <v>14225008.35</v>
      </c>
      <c r="S71" s="125" t="n">
        <f aca="false">D71+I71+N71</f>
        <v>17172.4300000002</v>
      </c>
      <c r="T71" s="126" t="n">
        <f aca="false">S71/R71*100</f>
        <v>0.120719999436768</v>
      </c>
      <c r="U71" s="126"/>
      <c r="V71" s="127" t="n">
        <f aca="false">+V32-S71</f>
        <v>0</v>
      </c>
    </row>
    <row r="72" customFormat="false" ht="12.75" hidden="false" customHeight="false" outlineLevel="0" collapsed="false">
      <c r="A72" s="0"/>
      <c r="H72" s="0"/>
      <c r="J72" s="2"/>
    </row>
    <row r="80" customFormat="false" ht="12.75" hidden="false" customHeight="false" outlineLevel="0" collapsed="false">
      <c r="A80" s="128"/>
      <c r="B80" s="129"/>
    </row>
    <row r="81" customFormat="false" ht="12.75" hidden="false" customHeight="false" outlineLevel="0" collapsed="false">
      <c r="B81" s="1"/>
      <c r="D81" s="130"/>
      <c r="E81" s="130"/>
      <c r="F81" s="130"/>
    </row>
    <row r="82" customFormat="false" ht="15" hidden="false" customHeight="false" outlineLevel="0" collapsed="false">
      <c r="A82" s="131"/>
      <c r="B82" s="132"/>
      <c r="D82" s="133"/>
      <c r="E82" s="133"/>
    </row>
    <row r="83" customFormat="false" ht="12.75" hidden="false" customHeight="false" outlineLevel="0" collapsed="false">
      <c r="B83" s="134"/>
    </row>
    <row r="84" customFormat="false" ht="12.75" hidden="false" customHeight="false" outlineLevel="0" collapsed="false">
      <c r="A84" s="22"/>
      <c r="B84" s="2"/>
      <c r="D84" s="58"/>
      <c r="E84" s="135"/>
      <c r="F84" s="130"/>
    </row>
    <row r="85" customFormat="false" ht="12.75" hidden="false" customHeight="false" outlineLevel="0" collapsed="false">
      <c r="A85" s="22"/>
      <c r="B85" s="2"/>
      <c r="D85" s="58"/>
      <c r="E85" s="135"/>
      <c r="F85" s="130"/>
    </row>
    <row r="86" customFormat="false" ht="12.75" hidden="false" customHeight="false" outlineLevel="0" collapsed="false">
      <c r="A86" s="22"/>
      <c r="B86" s="2"/>
      <c r="D86" s="58"/>
      <c r="E86" s="135"/>
      <c r="F86" s="130"/>
      <c r="J86" s="3"/>
    </row>
    <row r="87" customFormat="false" ht="12.75" hidden="false" customHeight="false" outlineLevel="0" collapsed="false">
      <c r="A87" s="22"/>
      <c r="B87" s="2"/>
      <c r="D87" s="136"/>
      <c r="E87" s="135"/>
      <c r="F87" s="130"/>
    </row>
    <row r="88" customFormat="false" ht="12.75" hidden="false" customHeight="false" outlineLevel="0" collapsed="false">
      <c r="A88" s="22"/>
      <c r="B88" s="2"/>
      <c r="D88" s="58"/>
      <c r="E88" s="135"/>
    </row>
    <row r="89" customFormat="false" ht="12.75" hidden="false" customHeight="false" outlineLevel="0" collapsed="false">
      <c r="A89" s="22"/>
      <c r="B89" s="2"/>
      <c r="D89" s="58"/>
      <c r="E89" s="135"/>
      <c r="F89" s="130"/>
    </row>
    <row r="90" customFormat="false" ht="12.75" hidden="false" customHeight="false" outlineLevel="0" collapsed="false">
      <c r="A90" s="134"/>
      <c r="B90" s="2"/>
      <c r="D90" s="136"/>
      <c r="E90" s="135"/>
      <c r="F90" s="130"/>
    </row>
    <row r="91" customFormat="false" ht="12.75" hidden="false" customHeight="false" outlineLevel="0" collapsed="false">
      <c r="A91" s="134"/>
      <c r="B91" s="2"/>
      <c r="D91" s="136"/>
      <c r="E91" s="3"/>
      <c r="F91" s="130"/>
    </row>
    <row r="92" customFormat="false" ht="12.75" hidden="false" customHeight="false" outlineLevel="0" collapsed="false">
      <c r="A92" s="22"/>
      <c r="B92" s="2"/>
      <c r="D92" s="137"/>
      <c r="E92" s="138"/>
      <c r="F92" s="130"/>
    </row>
    <row r="93" customFormat="false" ht="12.75" hidden="false" customHeight="false" outlineLevel="0" collapsed="false">
      <c r="A93" s="22"/>
      <c r="B93" s="2"/>
      <c r="D93" s="58"/>
      <c r="E93" s="135"/>
      <c r="F93" s="130"/>
    </row>
    <row r="94" customFormat="false" ht="12.75" hidden="false" customHeight="false" outlineLevel="0" collapsed="false">
      <c r="A94" s="22"/>
      <c r="B94" s="2"/>
      <c r="D94" s="58"/>
      <c r="E94" s="135"/>
      <c r="F94" s="130"/>
    </row>
    <row r="95" customFormat="false" ht="12.75" hidden="false" customHeight="false" outlineLevel="0" collapsed="false">
      <c r="A95" s="22"/>
      <c r="B95" s="2"/>
      <c r="D95" s="58"/>
      <c r="E95" s="135"/>
      <c r="F95" s="130"/>
    </row>
    <row r="96" customFormat="false" ht="12.75" hidden="false" customHeight="false" outlineLevel="0" collapsed="false">
      <c r="A96" s="22"/>
      <c r="B96" s="2"/>
      <c r="D96" s="58"/>
      <c r="E96" s="135"/>
      <c r="F96" s="130"/>
    </row>
    <row r="97" customFormat="false" ht="12.75" hidden="false" customHeight="false" outlineLevel="0" collapsed="false">
      <c r="A97" s="22"/>
      <c r="B97" s="2"/>
      <c r="D97" s="58"/>
      <c r="E97" s="135"/>
      <c r="F97" s="130"/>
    </row>
    <row r="98" customFormat="false" ht="12.75" hidden="false" customHeight="false" outlineLevel="0" collapsed="false">
      <c r="A98" s="22"/>
      <c r="B98" s="2"/>
      <c r="D98" s="58"/>
      <c r="E98" s="135"/>
      <c r="F98" s="130"/>
    </row>
    <row r="99" customFormat="false" ht="12.75" hidden="false" customHeight="false" outlineLevel="0" collapsed="false">
      <c r="A99" s="22"/>
      <c r="B99" s="2"/>
      <c r="D99" s="58"/>
      <c r="E99" s="135"/>
      <c r="F99" s="130"/>
    </row>
    <row r="100" customFormat="false" ht="12.75" hidden="false" customHeight="false" outlineLevel="0" collapsed="false">
      <c r="A100" s="22"/>
      <c r="B100" s="2"/>
      <c r="D100" s="58"/>
      <c r="E100" s="135"/>
      <c r="F100" s="130"/>
    </row>
    <row r="101" customFormat="false" ht="12.75" hidden="false" customHeight="false" outlineLevel="0" collapsed="false">
      <c r="A101" s="22"/>
      <c r="B101" s="2"/>
      <c r="D101" s="58"/>
      <c r="E101" s="135"/>
      <c r="F101" s="130"/>
      <c r="G101" s="139"/>
      <c r="J101" s="3"/>
    </row>
    <row r="102" customFormat="false" ht="12.75" hidden="false" customHeight="false" outlineLevel="0" collapsed="false">
      <c r="A102" s="22"/>
      <c r="B102" s="2"/>
      <c r="D102" s="58"/>
      <c r="E102" s="135"/>
      <c r="F102" s="130"/>
      <c r="J102" s="3"/>
    </row>
    <row r="103" customFormat="false" ht="12.75" hidden="false" customHeight="false" outlineLevel="0" collapsed="false">
      <c r="A103" s="0"/>
      <c r="B103" s="2"/>
    </row>
    <row r="104" customFormat="false" ht="12.75" hidden="false" customHeight="false" outlineLevel="0" collapsed="false">
      <c r="A104" s="22"/>
      <c r="B104" s="2"/>
      <c r="D104" s="58"/>
      <c r="E104" s="135"/>
    </row>
    <row r="105" customFormat="false" ht="12.75" hidden="false" customHeight="false" outlineLevel="0" collapsed="false">
      <c r="D105" s="58"/>
    </row>
    <row r="107" customFormat="false" ht="12.75" hidden="false" customHeight="false" outlineLevel="0" collapsed="false">
      <c r="D107" s="58"/>
    </row>
  </sheetData>
  <mergeCells count="2">
    <mergeCell ref="B1:G1"/>
    <mergeCell ref="H1:S1"/>
  </mergeCells>
  <printOptions headings="false" gridLines="true" gridLinesSet="true" horizontalCentered="false" verticalCentered="false"/>
  <pageMargins left="0.25" right="0.25" top="0.5" bottom="0.5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&amp;CEOTT - Gain(Loss) Summary
Level I :    Eott/Pipeline</oddHeader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46"/>
  <sheetViews>
    <sheetView showFormulas="false" showGridLines="true" showRowColHeaders="true" showZeros="true" rightToLeft="false" tabSelected="false" showOutlineSymbols="true" defaultGridColor="true" view="normal" topLeftCell="A59" colorId="64" zoomScale="90" zoomScaleNormal="90" zoomScalePageLayoutView="100" workbookViewId="0">
      <selection pane="topLeft" activeCell="C78" activeCellId="0" sqref="C7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152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153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3377.73</v>
      </c>
      <c r="C5" s="195" t="n">
        <f aca="false">B8</f>
        <v>5095.89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8473.62</v>
      </c>
    </row>
    <row r="6" customFormat="false" ht="12" hidden="false" customHeight="false" outlineLevel="0" collapsed="false">
      <c r="A6" s="128" t="s">
        <v>23</v>
      </c>
      <c r="B6" s="195" t="n">
        <v>39958.15</v>
      </c>
      <c r="G6" s="200"/>
      <c r="I6" s="195"/>
      <c r="J6" s="195"/>
      <c r="K6" s="195"/>
      <c r="L6" s="195"/>
      <c r="M6" s="195"/>
      <c r="N6" s="200" t="n">
        <f aca="false">SUM(B6:M6)</f>
        <v>39958.15</v>
      </c>
    </row>
    <row r="7" customFormat="false" ht="12" hidden="false" customHeight="false" outlineLevel="0" collapsed="false">
      <c r="A7" s="128" t="s">
        <v>81</v>
      </c>
      <c r="B7" s="195" t="n">
        <v>38215.28</v>
      </c>
      <c r="G7" s="200"/>
      <c r="I7" s="195"/>
      <c r="J7" s="195"/>
      <c r="K7" s="195"/>
      <c r="L7" s="195"/>
      <c r="M7" s="195"/>
      <c r="N7" s="200" t="n">
        <f aca="false">SUM(B7:M7)</f>
        <v>38215.28</v>
      </c>
    </row>
    <row r="8" customFormat="false" ht="12" hidden="false" customHeight="false" outlineLevel="0" collapsed="false">
      <c r="A8" s="128" t="s">
        <v>82</v>
      </c>
      <c r="B8" s="195" t="n">
        <v>5095.89</v>
      </c>
      <c r="G8" s="200"/>
      <c r="I8" s="195"/>
      <c r="J8" s="195"/>
      <c r="K8" s="195"/>
      <c r="L8" s="195"/>
      <c r="M8" s="195"/>
      <c r="N8" s="200" t="n">
        <f aca="false">SUM(B8:M8)</f>
        <v>5095.89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-24.7100000000064</v>
      </c>
      <c r="C10" s="195" t="n">
        <f aca="false">SUM(C7:C8)-SUM(C5:C6)</f>
        <v>-5095.89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-5120.60000000001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-0.061839699785917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-12.8149075970735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B10+B13</f>
        <v>-24.7100000000064</v>
      </c>
      <c r="C15" s="195" t="n">
        <f aca="false">C13+C10</f>
        <v>-5095.89</v>
      </c>
      <c r="D15" s="195" t="n">
        <f aca="false">D10-D13</f>
        <v>0</v>
      </c>
      <c r="E15" s="195" t="n">
        <f aca="false">E10+E13</f>
        <v>0</v>
      </c>
      <c r="F15" s="195" t="n">
        <f aca="false">F10-F13</f>
        <v>0</v>
      </c>
      <c r="G15" s="195" t="n">
        <f aca="false">G10+G13</f>
        <v>0</v>
      </c>
      <c r="H15" s="195" t="n">
        <f aca="false">H10+H13</f>
        <v>0</v>
      </c>
      <c r="I15" s="195" t="n">
        <f aca="false">I10+I13</f>
        <v>0</v>
      </c>
      <c r="J15" s="195" t="n">
        <f aca="false">J10+J13</f>
        <v>0</v>
      </c>
      <c r="K15" s="195" t="n">
        <f aca="false">K10+K13</f>
        <v>0</v>
      </c>
      <c r="L15" s="195" t="n">
        <f aca="false">L10+L13</f>
        <v>0</v>
      </c>
      <c r="M15" s="195" t="n">
        <f aca="false">M10+M13</f>
        <v>0</v>
      </c>
      <c r="N15" s="200" t="n">
        <f aca="false">SUM(B15:M15)</f>
        <v>-5120.60000000001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-0.061839699785917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200" t="e">
        <f aca="false">SUM(B16:M16)</f>
        <v>#DIV/0!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 t="s">
        <v>154</v>
      </c>
      <c r="G19" s="200"/>
    </row>
    <row r="20" customFormat="false" ht="12" hidden="false" customHeight="false" outlineLevel="0" collapsed="false">
      <c r="A20" s="128" t="s">
        <v>80</v>
      </c>
      <c r="B20" s="195" t="n">
        <v>6441.55</v>
      </c>
      <c r="C20" s="195" t="n">
        <f aca="false">B23</f>
        <v>7234.54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13676.09</v>
      </c>
    </row>
    <row r="21" customFormat="false" ht="12" hidden="false" customHeight="false" outlineLevel="0" collapsed="false">
      <c r="A21" s="128" t="s">
        <v>23</v>
      </c>
      <c r="B21" s="195" t="n">
        <v>15152.33</v>
      </c>
      <c r="I21" s="195"/>
      <c r="J21" s="195"/>
      <c r="K21" s="195"/>
      <c r="L21" s="195"/>
      <c r="M21" s="195"/>
      <c r="N21" s="200" t="n">
        <f aca="false">SUM(B21:M21)</f>
        <v>15152.33</v>
      </c>
    </row>
    <row r="22" customFormat="false" ht="12" hidden="false" customHeight="false" outlineLevel="0" collapsed="false">
      <c r="A22" s="128" t="s">
        <v>81</v>
      </c>
      <c r="B22" s="195" t="n">
        <v>14404.87</v>
      </c>
      <c r="I22" s="195"/>
      <c r="J22" s="195"/>
      <c r="K22" s="195"/>
      <c r="L22" s="195"/>
      <c r="M22" s="195"/>
      <c r="N22" s="200" t="n">
        <f aca="false">SUM(B22:M22)</f>
        <v>14404.87</v>
      </c>
    </row>
    <row r="23" customFormat="false" ht="12" hidden="false" customHeight="false" outlineLevel="0" collapsed="false">
      <c r="A23" s="128" t="s">
        <v>82</v>
      </c>
      <c r="B23" s="195" t="n">
        <v>7234.54</v>
      </c>
      <c r="I23" s="195"/>
      <c r="J23" s="195"/>
      <c r="K23" s="195"/>
      <c r="L23" s="195"/>
      <c r="M23" s="195"/>
      <c r="N23" s="200" t="n">
        <f aca="false">SUM(B23:M23)</f>
        <v>7234.54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45.5299999999988</v>
      </c>
      <c r="C25" s="195" t="n">
        <f aca="false">SUM(C22:C23)-SUM(C20:C21)</f>
        <v>-7234.54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-7189.01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0.300481840086633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-47.4449144125029</v>
      </c>
    </row>
    <row r="27" customFormat="false" ht="12" hidden="false" customHeight="false" outlineLevel="0" collapsed="false">
      <c r="I27" s="195"/>
      <c r="J27" s="195"/>
      <c r="K27" s="195"/>
      <c r="L27" s="195"/>
      <c r="M27" s="195"/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200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B25+B28</f>
        <v>45.5299999999988</v>
      </c>
      <c r="C30" s="195" t="n">
        <f aca="false">C25+C28</f>
        <v>-7234.54</v>
      </c>
      <c r="D30" s="195" t="n">
        <f aca="false">D25+D28</f>
        <v>0</v>
      </c>
      <c r="E30" s="195" t="n">
        <f aca="false">E25+E28</f>
        <v>0</v>
      </c>
      <c r="F30" s="195" t="n">
        <f aca="false">F25-F28</f>
        <v>0</v>
      </c>
      <c r="G30" s="195" t="n">
        <f aca="false">G25+G28</f>
        <v>0</v>
      </c>
      <c r="H30" s="195" t="n">
        <f aca="false">H25+H28</f>
        <v>0</v>
      </c>
      <c r="I30" s="195" t="n">
        <f aca="false">I25+I28</f>
        <v>0</v>
      </c>
      <c r="J30" s="195" t="n">
        <f aca="false">J25+J28</f>
        <v>0</v>
      </c>
      <c r="K30" s="195" t="n">
        <f aca="false">K25+K28</f>
        <v>0</v>
      </c>
      <c r="L30" s="195" t="n">
        <f aca="false">L25+L28</f>
        <v>0</v>
      </c>
      <c r="M30" s="195" t="n">
        <f aca="false">M25+M28</f>
        <v>0</v>
      </c>
      <c r="N30" s="200" t="n">
        <f aca="false">SUM(B30:M30)</f>
        <v>-7189.01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0.300481840086633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-47.4449144125029</v>
      </c>
    </row>
    <row r="33" customFormat="false" ht="12" hidden="false" customHeight="false" outlineLevel="0" collapsed="false">
      <c r="A33" s="199" t="s">
        <v>155</v>
      </c>
      <c r="B33" s="201"/>
      <c r="C33" s="201"/>
      <c r="D33" s="201"/>
      <c r="E33" s="201"/>
      <c r="F33" s="201"/>
      <c r="G33" s="201"/>
      <c r="H33" s="201"/>
      <c r="I33" s="196"/>
      <c r="J33" s="196"/>
      <c r="K33" s="196"/>
      <c r="L33" s="196"/>
      <c r="M33" s="196"/>
      <c r="N33" s="201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  <c r="IU33" s="196"/>
      <c r="IV33" s="196"/>
      <c r="IW33" s="196"/>
    </row>
    <row r="34" customFormat="false" ht="12" hidden="false" customHeight="false" outlineLevel="0" collapsed="false">
      <c r="A34" s="128" t="s">
        <v>80</v>
      </c>
      <c r="B34" s="195" t="n">
        <v>42421.89</v>
      </c>
      <c r="C34" s="195" t="n">
        <f aca="false">B37</f>
        <v>41644.72</v>
      </c>
      <c r="D34" s="195" t="n">
        <f aca="false">C37</f>
        <v>0</v>
      </c>
      <c r="E34" s="195" t="n">
        <f aca="false">D37</f>
        <v>0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84066.61</v>
      </c>
    </row>
    <row r="35" customFormat="false" ht="12" hidden="false" customHeight="false" outlineLevel="0" collapsed="false">
      <c r="A35" s="128" t="s">
        <v>23</v>
      </c>
      <c r="B35" s="195" t="n">
        <v>617881.62</v>
      </c>
      <c r="I35" s="195"/>
      <c r="J35" s="195"/>
      <c r="K35" s="195"/>
      <c r="L35" s="195"/>
      <c r="M35" s="195"/>
      <c r="N35" s="200" t="n">
        <f aca="false">SUM(B35:M35)</f>
        <v>617881.62</v>
      </c>
    </row>
    <row r="36" customFormat="false" ht="12" hidden="false" customHeight="false" outlineLevel="0" collapsed="false">
      <c r="A36" s="128" t="s">
        <v>81</v>
      </c>
      <c r="B36" s="195" t="n">
        <v>619550.58</v>
      </c>
      <c r="I36" s="195"/>
      <c r="J36" s="195"/>
      <c r="K36" s="195"/>
      <c r="L36" s="195"/>
      <c r="M36" s="195"/>
      <c r="N36" s="200" t="n">
        <f aca="false">SUM(B36:M36)</f>
        <v>619550.58</v>
      </c>
    </row>
    <row r="37" customFormat="false" ht="12" hidden="false" customHeight="false" outlineLevel="0" collapsed="false">
      <c r="A37" s="128" t="s">
        <v>82</v>
      </c>
      <c r="B37" s="195" t="n">
        <v>41644.72</v>
      </c>
      <c r="I37" s="195"/>
      <c r="J37" s="195"/>
      <c r="K37" s="195"/>
      <c r="L37" s="195"/>
      <c r="M37" s="195"/>
      <c r="N37" s="200" t="n">
        <f aca="false">SUM(B37:M37)</f>
        <v>41644.72</v>
      </c>
    </row>
    <row r="38" customFormat="false" ht="12" hidden="false" customHeight="false" outlineLevel="0" collapsed="false">
      <c r="N38" s="200"/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891.789999999921</v>
      </c>
      <c r="C39" s="195" t="n">
        <f aca="false">SUM(C36:C37)-SUM(C34:C35)</f>
        <v>-41644.72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-40752.9300000001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0.144330235943889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-6.59558865013658</v>
      </c>
    </row>
    <row r="42" customFormat="false" ht="12" hidden="false" customHeight="false" outlineLevel="0" collapsed="false">
      <c r="A42" s="128" t="s">
        <v>85</v>
      </c>
      <c r="B42" s="195" t="n">
        <v>259.86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200" t="n">
        <f aca="false">SUM(B42:M42)</f>
        <v>259.86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B39-B42</f>
        <v>631.929999999921</v>
      </c>
      <c r="C44" s="195" t="n">
        <f aca="false">-(C42-C39)</f>
        <v>-41644.72</v>
      </c>
      <c r="D44" s="195" t="n">
        <f aca="false">D39-D42</f>
        <v>0</v>
      </c>
      <c r="E44" s="195" t="n">
        <f aca="false">E39+E42</f>
        <v>0</v>
      </c>
      <c r="F44" s="195" t="n">
        <f aca="false">F39-F42</f>
        <v>0</v>
      </c>
      <c r="G44" s="195" t="n">
        <f aca="false">G39+G42</f>
        <v>0</v>
      </c>
      <c r="H44" s="195" t="n">
        <f aca="false">H39+H42</f>
        <v>0</v>
      </c>
      <c r="I44" s="195" t="n">
        <f aca="false">I39+I42</f>
        <v>0</v>
      </c>
      <c r="J44" s="195" t="n">
        <f aca="false">J39+J42</f>
        <v>0</v>
      </c>
      <c r="K44" s="195" t="n">
        <f aca="false">K39+K42</f>
        <v>0</v>
      </c>
      <c r="L44" s="195" t="n">
        <f aca="false">L39+L42</f>
        <v>0</v>
      </c>
      <c r="M44" s="195" t="n">
        <f aca="false">M39+M42</f>
        <v>0</v>
      </c>
      <c r="N44" s="195" t="n">
        <f aca="false">N39+N42</f>
        <v>-40493.0700000001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0.102273636169971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-6.55353205036267</v>
      </c>
    </row>
    <row r="47" customFormat="false" ht="12" hidden="false" customHeight="false" outlineLevel="0" collapsed="false">
      <c r="A47" s="199" t="s">
        <v>156</v>
      </c>
    </row>
    <row r="48" customFormat="false" ht="12" hidden="false" customHeight="false" outlineLevel="0" collapsed="false">
      <c r="A48" s="128" t="s">
        <v>80</v>
      </c>
      <c r="B48" s="195" t="n">
        <v>16008.38</v>
      </c>
      <c r="C48" s="195" t="n">
        <f aca="false">B51</f>
        <v>15992.77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32001.15</v>
      </c>
    </row>
    <row r="49" customFormat="false" ht="12" hidden="false" customHeight="false" outlineLevel="0" collapsed="false">
      <c r="A49" s="128" t="s">
        <v>23</v>
      </c>
      <c r="B49" s="195" t="n">
        <v>194287.2</v>
      </c>
      <c r="I49" s="195"/>
      <c r="J49" s="195"/>
      <c r="K49" s="195"/>
      <c r="L49" s="195"/>
      <c r="M49" s="195"/>
      <c r="N49" s="200" t="n">
        <f aca="false">SUM(B49:M49)</f>
        <v>194287.2</v>
      </c>
    </row>
    <row r="50" customFormat="false" ht="12" hidden="false" customHeight="false" outlineLevel="0" collapsed="false">
      <c r="A50" s="128" t="s">
        <v>81</v>
      </c>
      <c r="B50" s="195" t="n">
        <v>194234.25</v>
      </c>
      <c r="I50" s="195"/>
      <c r="J50" s="195"/>
      <c r="K50" s="195"/>
      <c r="L50" s="195"/>
      <c r="M50" s="195"/>
      <c r="N50" s="200" t="n">
        <f aca="false">SUM(B50:M50)</f>
        <v>194234.25</v>
      </c>
    </row>
    <row r="51" customFormat="false" ht="12" hidden="false" customHeight="false" outlineLevel="0" collapsed="false">
      <c r="A51" s="128" t="s">
        <v>82</v>
      </c>
      <c r="B51" s="195" t="n">
        <v>15992.77</v>
      </c>
      <c r="I51" s="195"/>
      <c r="J51" s="195"/>
      <c r="K51" s="195"/>
      <c r="L51" s="195"/>
      <c r="M51" s="195"/>
      <c r="N51" s="200" t="n">
        <f aca="false">SUM(B51:M51)</f>
        <v>15992.77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-68.5600000000268</v>
      </c>
      <c r="C53" s="195" t="n">
        <f aca="false">SUM(C50:C51)-SUM(C48:C49)</f>
        <v>-15992.77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-16061.33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-0.0352879654449839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-8.26679781272262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200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B53+B56</f>
        <v>-68.5600000000268</v>
      </c>
      <c r="C58" s="195" t="n">
        <f aca="false">-(C56-C53)</f>
        <v>-15992.77</v>
      </c>
      <c r="D58" s="195" t="n">
        <f aca="false">D53+D56</f>
        <v>0</v>
      </c>
      <c r="E58" s="195" t="n">
        <f aca="false">E53-E56</f>
        <v>0</v>
      </c>
      <c r="F58" s="195" t="n">
        <f aca="false">F53+F56</f>
        <v>0</v>
      </c>
      <c r="G58" s="195" t="n">
        <f aca="false">G53+G56</f>
        <v>0</v>
      </c>
      <c r="H58" s="195" t="n">
        <f aca="false">H53+H56</f>
        <v>0</v>
      </c>
      <c r="I58" s="195" t="n">
        <f aca="false">I53-I56</f>
        <v>0</v>
      </c>
      <c r="J58" s="195" t="n">
        <f aca="false">J53+J56</f>
        <v>0</v>
      </c>
      <c r="K58" s="195" t="n">
        <f aca="false">K53+K56</f>
        <v>0</v>
      </c>
      <c r="L58" s="195" t="n">
        <f aca="false">L53+L56</f>
        <v>0</v>
      </c>
      <c r="M58" s="195" t="n">
        <f aca="false">M53+M56</f>
        <v>0</v>
      </c>
      <c r="N58" s="195" t="n">
        <f aca="false">N53+N56</f>
        <v>-16061.33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-0.0352879654449839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-8.26679781272262</v>
      </c>
    </row>
    <row r="62" customFormat="false" ht="12" hidden="false" customHeight="false" outlineLevel="0" collapsed="false">
      <c r="A62" s="199" t="s">
        <v>157</v>
      </c>
    </row>
    <row r="63" customFormat="false" ht="12" hidden="false" customHeight="false" outlineLevel="0" collapsed="false">
      <c r="A63" s="128" t="s">
        <v>80</v>
      </c>
      <c r="B63" s="195" t="n">
        <v>41731.23</v>
      </c>
      <c r="C63" s="195" t="n">
        <f aca="false">B66</f>
        <v>39367.42</v>
      </c>
      <c r="D63" s="195" t="n">
        <f aca="false">C66</f>
        <v>0</v>
      </c>
      <c r="E63" s="195" t="n">
        <f aca="false">D66</f>
        <v>0</v>
      </c>
      <c r="F63" s="195" t="n">
        <f aca="false">E66</f>
        <v>0</v>
      </c>
      <c r="G63" s="195" t="n">
        <f aca="false">F66</f>
        <v>0</v>
      </c>
      <c r="H63" s="195" t="n">
        <f aca="false">G66</f>
        <v>0</v>
      </c>
      <c r="I63" s="195" t="n">
        <f aca="false">H66</f>
        <v>0</v>
      </c>
      <c r="J63" s="195" t="n">
        <f aca="false">I66</f>
        <v>0</v>
      </c>
      <c r="K63" s="195" t="n">
        <f aca="false">J66</f>
        <v>0</v>
      </c>
      <c r="L63" s="195" t="n">
        <f aca="false">K66</f>
        <v>0</v>
      </c>
      <c r="M63" s="195" t="n">
        <f aca="false">L66</f>
        <v>0</v>
      </c>
      <c r="N63" s="200" t="n">
        <f aca="false">SUM(B63:M63)</f>
        <v>81098.65</v>
      </c>
    </row>
    <row r="64" customFormat="false" ht="12" hidden="false" customHeight="false" outlineLevel="0" collapsed="false">
      <c r="A64" s="128" t="s">
        <v>23</v>
      </c>
      <c r="B64" s="195" t="n">
        <v>355480.04</v>
      </c>
      <c r="I64" s="195"/>
      <c r="J64" s="195"/>
      <c r="K64" s="195"/>
      <c r="L64" s="195"/>
      <c r="M64" s="195"/>
      <c r="N64" s="200" t="n">
        <f aca="false">SUM(B64:M64)</f>
        <v>355480.04</v>
      </c>
    </row>
    <row r="65" customFormat="false" ht="12" hidden="false" customHeight="false" outlineLevel="0" collapsed="false">
      <c r="A65" s="128" t="s">
        <v>81</v>
      </c>
      <c r="B65" s="195" t="n">
        <v>356813.56</v>
      </c>
      <c r="I65" s="195"/>
      <c r="J65" s="195"/>
      <c r="K65" s="195"/>
      <c r="L65" s="195"/>
      <c r="M65" s="195"/>
      <c r="N65" s="200" t="n">
        <f aca="false">SUM(B65:M65)</f>
        <v>356813.56</v>
      </c>
    </row>
    <row r="66" customFormat="false" ht="12" hidden="false" customHeight="false" outlineLevel="0" collapsed="false">
      <c r="A66" s="128" t="s">
        <v>82</v>
      </c>
      <c r="B66" s="195" t="n">
        <v>39367.42</v>
      </c>
      <c r="I66" s="195"/>
      <c r="J66" s="195"/>
      <c r="K66" s="195"/>
      <c r="L66" s="195"/>
      <c r="M66" s="195"/>
      <c r="N66" s="200" t="n">
        <f aca="false">SUM(B66:M66)</f>
        <v>39367.42</v>
      </c>
    </row>
    <row r="68" customFormat="false" ht="12" hidden="false" customHeight="false" outlineLevel="0" collapsed="false">
      <c r="A68" s="128" t="s">
        <v>83</v>
      </c>
      <c r="B68" s="195" t="n">
        <f aca="false">SUM(B65:B66)-SUM(B63:B64)</f>
        <v>-1030.28999999998</v>
      </c>
      <c r="C68" s="195" t="n">
        <f aca="false">SUM(C65:C66)-SUM(C63:C64)</f>
        <v>-39367.42</v>
      </c>
      <c r="D68" s="195" t="n">
        <f aca="false">SUM(D65:D66)-SUM(D63:D64)</f>
        <v>0</v>
      </c>
      <c r="E68" s="195" t="n">
        <f aca="false">SUM(E65:E66)-SUM(E63:E64)</f>
        <v>0</v>
      </c>
      <c r="F68" s="195" t="n">
        <f aca="false">SUM(F65:F66)-SUM(F63:F64)</f>
        <v>0</v>
      </c>
      <c r="G68" s="195" t="n">
        <f aca="false">SUM(G65:G66)-SUM(G63:G64)</f>
        <v>0</v>
      </c>
      <c r="H68" s="195" t="n">
        <f aca="false">SUM(H65:H66)-SUM(H63:H64)</f>
        <v>0</v>
      </c>
      <c r="I68" s="195" t="n">
        <f aca="false">SUM(I65:I66)-SUM(I63:I64)</f>
        <v>0</v>
      </c>
      <c r="J68" s="195" t="n">
        <f aca="false">SUM(J65:J66)-SUM(J63:J64)</f>
        <v>0</v>
      </c>
      <c r="K68" s="195" t="n">
        <f aca="false">SUM(K65:K66)-SUM(K63:K64)</f>
        <v>0</v>
      </c>
      <c r="L68" s="195" t="n">
        <f aca="false">SUM(L65:L66)-SUM(L63:L64)</f>
        <v>0</v>
      </c>
      <c r="M68" s="195" t="n">
        <f aca="false">SUM(M65:M66)-SUM(M63:M64)</f>
        <v>0</v>
      </c>
      <c r="N68" s="195" t="n">
        <f aca="false">SUM(N65:N66)-SUM(N63:N64)</f>
        <v>-40397.71</v>
      </c>
      <c r="O68" s="195"/>
      <c r="P68" s="195"/>
    </row>
    <row r="69" customFormat="false" ht="12" hidden="false" customHeight="false" outlineLevel="0" collapsed="false">
      <c r="A69" s="128" t="s">
        <v>84</v>
      </c>
      <c r="B69" s="195" t="n">
        <f aca="false">B68/B64*100</f>
        <v>-0.289830618900566</v>
      </c>
      <c r="C69" s="195" t="e">
        <f aca="false">C68/C64*100</f>
        <v>#DIV/0!</v>
      </c>
      <c r="D69" s="195" t="e">
        <f aca="false">D68/D64*100</f>
        <v>#DIV/0!</v>
      </c>
      <c r="E69" s="195" t="e">
        <f aca="false">E68/E64*100</f>
        <v>#DIV/0!</v>
      </c>
      <c r="F69" s="195" t="e">
        <f aca="false">F68/F64*100</f>
        <v>#DIV/0!</v>
      </c>
      <c r="G69" s="195" t="e">
        <f aca="false">G68/G64*100</f>
        <v>#DIV/0!</v>
      </c>
      <c r="H69" s="195" t="e">
        <f aca="false">H68/H64*100</f>
        <v>#DIV/0!</v>
      </c>
      <c r="I69" s="195" t="e">
        <f aca="false">I68/I64*100</f>
        <v>#DIV/0!</v>
      </c>
      <c r="J69" s="195" t="e">
        <f aca="false">J68/J64*100</f>
        <v>#DIV/0!</v>
      </c>
      <c r="K69" s="195" t="e">
        <f aca="false">K68/K64*100</f>
        <v>#DIV/0!</v>
      </c>
      <c r="L69" s="195" t="e">
        <f aca="false">L68/L64*100</f>
        <v>#DIV/0!</v>
      </c>
      <c r="M69" s="195" t="e">
        <f aca="false">M68/M64*100</f>
        <v>#DIV/0!</v>
      </c>
      <c r="N69" s="195" t="n">
        <f aca="false">N68/N64*100</f>
        <v>-11.3642695663025</v>
      </c>
      <c r="O69" s="195"/>
      <c r="P69" s="195"/>
    </row>
    <row r="71" customFormat="false" ht="12" hidden="false" customHeight="false" outlineLevel="0" collapsed="false">
      <c r="A71" s="128" t="s">
        <v>85</v>
      </c>
      <c r="B71" s="195" t="n">
        <v>-88.58</v>
      </c>
      <c r="C71" s="195" t="n">
        <v>0</v>
      </c>
      <c r="D71" s="195" t="n">
        <v>0</v>
      </c>
      <c r="E71" s="195" t="n">
        <v>0</v>
      </c>
      <c r="F71" s="195" t="n">
        <v>0</v>
      </c>
      <c r="G71" s="195" t="n">
        <v>0</v>
      </c>
      <c r="H71" s="195" t="n">
        <v>0</v>
      </c>
      <c r="I71" s="195" t="n">
        <v>0</v>
      </c>
      <c r="J71" s="195" t="n">
        <v>0</v>
      </c>
      <c r="K71" s="195" t="n">
        <v>0</v>
      </c>
      <c r="L71" s="195" t="n">
        <v>0</v>
      </c>
      <c r="M71" s="195" t="n">
        <v>0</v>
      </c>
      <c r="N71" s="200" t="n">
        <f aca="false">SUM(B71:M71)</f>
        <v>-88.58</v>
      </c>
    </row>
    <row r="72" customFormat="false" ht="12" hidden="false" customHeight="false" outlineLevel="0" collapsed="false">
      <c r="I72" s="195"/>
      <c r="J72" s="195"/>
      <c r="K72" s="195"/>
      <c r="L72" s="195"/>
      <c r="M72" s="195"/>
    </row>
    <row r="73" customFormat="false" ht="12" hidden="false" customHeight="false" outlineLevel="0" collapsed="false">
      <c r="A73" s="128" t="s">
        <v>86</v>
      </c>
      <c r="B73" s="195" t="n">
        <f aca="false">B68+B71</f>
        <v>-1118.86999999998</v>
      </c>
      <c r="C73" s="195" t="n">
        <f aca="false">C68+C71</f>
        <v>-39367.42</v>
      </c>
      <c r="D73" s="195" t="n">
        <f aca="false">D68+D71</f>
        <v>0</v>
      </c>
      <c r="E73" s="195" t="n">
        <f aca="false">E68+E71</f>
        <v>0</v>
      </c>
      <c r="F73" s="195" t="n">
        <f aca="false">F68+F71</f>
        <v>0</v>
      </c>
      <c r="G73" s="195" t="n">
        <f aca="false">G68+G71</f>
        <v>0</v>
      </c>
      <c r="H73" s="195" t="n">
        <f aca="false">H68+H71</f>
        <v>0</v>
      </c>
      <c r="I73" s="195" t="n">
        <f aca="false">I68+I71</f>
        <v>0</v>
      </c>
      <c r="J73" s="195" t="n">
        <f aca="false">J68+J71</f>
        <v>0</v>
      </c>
      <c r="K73" s="195" t="n">
        <f aca="false">K68+K71</f>
        <v>0</v>
      </c>
      <c r="L73" s="195" t="n">
        <f aca="false">L68+L71</f>
        <v>0</v>
      </c>
      <c r="M73" s="195" t="n">
        <f aca="false">M68+M71</f>
        <v>0</v>
      </c>
      <c r="N73" s="195" t="n">
        <f aca="false">N68+N71</f>
        <v>-40486.29</v>
      </c>
    </row>
    <row r="74" customFormat="false" ht="12" hidden="false" customHeight="false" outlineLevel="0" collapsed="false">
      <c r="A74" s="128" t="s">
        <v>87</v>
      </c>
      <c r="B74" s="195" t="n">
        <f aca="false">B73/B64*100</f>
        <v>-0.314749036260933</v>
      </c>
      <c r="C74" s="195" t="e">
        <f aca="false">C73/C64*100</f>
        <v>#DIV/0!</v>
      </c>
      <c r="D74" s="195" t="e">
        <f aca="false">D73/D64*100</f>
        <v>#DIV/0!</v>
      </c>
      <c r="E74" s="195" t="e">
        <f aca="false">E73/E64*100</f>
        <v>#DIV/0!</v>
      </c>
      <c r="F74" s="195" t="e">
        <f aca="false">F73/F64*100</f>
        <v>#DIV/0!</v>
      </c>
      <c r="G74" s="195" t="e">
        <f aca="false">G73/G64*100</f>
        <v>#DIV/0!</v>
      </c>
      <c r="H74" s="195" t="e">
        <f aca="false">H73/H64*100</f>
        <v>#DIV/0!</v>
      </c>
      <c r="I74" s="195" t="e">
        <f aca="false">I73/I64*100</f>
        <v>#DIV/0!</v>
      </c>
      <c r="J74" s="195" t="e">
        <f aca="false">J73/J64*100</f>
        <v>#DIV/0!</v>
      </c>
      <c r="K74" s="195" t="e">
        <f aca="false">K73/K64*100</f>
        <v>#DIV/0!</v>
      </c>
      <c r="L74" s="195" t="e">
        <f aca="false">L73/L64*100</f>
        <v>#DIV/0!</v>
      </c>
      <c r="M74" s="195" t="e">
        <f aca="false">M73/M64*100</f>
        <v>#DIV/0!</v>
      </c>
      <c r="N74" s="195" t="n">
        <f aca="false">N73/N64*100</f>
        <v>-11.3891879836629</v>
      </c>
    </row>
    <row r="76" customFormat="false" ht="12" hidden="false" customHeight="false" outlineLevel="0" collapsed="false">
      <c r="A76" s="199" t="s">
        <v>158</v>
      </c>
      <c r="N76" s="200"/>
    </row>
    <row r="77" customFormat="false" ht="12" hidden="false" customHeight="false" outlineLevel="0" collapsed="false">
      <c r="A77" s="128" t="s">
        <v>80</v>
      </c>
      <c r="B77" s="195" t="n">
        <f aca="false">B63+B48+B34+B20+B5</f>
        <v>109980.78</v>
      </c>
      <c r="C77" s="195" t="n">
        <v>0</v>
      </c>
      <c r="D77" s="195" t="n">
        <f aca="false">D63+D48+D34+D20+D5</f>
        <v>0</v>
      </c>
      <c r="E77" s="195" t="n">
        <f aca="false">D80</f>
        <v>0</v>
      </c>
      <c r="F77" s="195" t="n">
        <f aca="false">F63+F48+F34+F20+F5</f>
        <v>0</v>
      </c>
      <c r="G77" s="195" t="n">
        <f aca="false">G63+G48+G34+G20+G5</f>
        <v>0</v>
      </c>
      <c r="H77" s="195" t="n">
        <f aca="false">H63+H48+H34+H20+H5</f>
        <v>0</v>
      </c>
      <c r="I77" s="195" t="n">
        <f aca="false">I63+I48+I34+I20+I5</f>
        <v>0</v>
      </c>
      <c r="J77" s="195" t="n">
        <f aca="false">J63+J48+J34+J20+J5</f>
        <v>0</v>
      </c>
      <c r="K77" s="195" t="n">
        <f aca="false">K63+K48+K34+K20+K5</f>
        <v>0</v>
      </c>
      <c r="L77" s="195" t="n">
        <f aca="false">L63+L48+L34+L20+L5</f>
        <v>0</v>
      </c>
      <c r="M77" s="195" t="n">
        <f aca="false">M63+M48+M34+M20+M5</f>
        <v>0</v>
      </c>
      <c r="N77" s="200" t="n">
        <f aca="false">SUM(B77:M77)</f>
        <v>109980.78</v>
      </c>
    </row>
    <row r="78" customFormat="false" ht="12" hidden="false" customHeight="false" outlineLevel="0" collapsed="false">
      <c r="A78" s="128" t="s">
        <v>23</v>
      </c>
      <c r="B78" s="195" t="n">
        <f aca="false">B64+B49+B35+B21+B6</f>
        <v>1222759.34</v>
      </c>
      <c r="C78" s="195" t="n">
        <f aca="false">C64+C49+C35+C21+C6</f>
        <v>0</v>
      </c>
      <c r="D78" s="195" t="n">
        <f aca="false">D64+D49+D35+D21+D6</f>
        <v>0</v>
      </c>
      <c r="E78" s="195" t="n">
        <f aca="false">E64+E49+E35+E21+E6</f>
        <v>0</v>
      </c>
      <c r="F78" s="195" t="n">
        <f aca="false">F64+F49+F35+F21+F6</f>
        <v>0</v>
      </c>
      <c r="G78" s="195" t="n">
        <f aca="false">G64+G49+G35+G21+G6</f>
        <v>0</v>
      </c>
      <c r="H78" s="195" t="n">
        <f aca="false">H64+H49+H35+H21+H6</f>
        <v>0</v>
      </c>
      <c r="I78" s="195" t="n">
        <f aca="false">I64+I49+I35+I21+I6</f>
        <v>0</v>
      </c>
      <c r="J78" s="195" t="n">
        <f aca="false">J64+J49+J35+J21+J6</f>
        <v>0</v>
      </c>
      <c r="K78" s="195" t="n">
        <f aca="false">K64+K49+K35+K21+K6</f>
        <v>0</v>
      </c>
      <c r="L78" s="195" t="n">
        <f aca="false">L64+L49+L35+L21+L6</f>
        <v>0</v>
      </c>
      <c r="M78" s="195" t="n">
        <f aca="false">M64+M49+M35+M21+M6</f>
        <v>0</v>
      </c>
      <c r="N78" s="200" t="n">
        <f aca="false">SUM(B78:M78)</f>
        <v>1222759.34</v>
      </c>
    </row>
    <row r="79" customFormat="false" ht="12" hidden="false" customHeight="false" outlineLevel="0" collapsed="false">
      <c r="A79" s="128" t="s">
        <v>81</v>
      </c>
      <c r="B79" s="195" t="n">
        <f aca="false">B65+B50+B36+B22+B7</f>
        <v>1223218.54</v>
      </c>
      <c r="C79" s="195" t="n">
        <f aca="false">C65+C50+C36+C22+C7</f>
        <v>0</v>
      </c>
      <c r="D79" s="195" t="n">
        <f aca="false">D65+D50+D36+D22+D7</f>
        <v>0</v>
      </c>
      <c r="E79" s="195" t="n">
        <f aca="false">E65+E50+E36+E22+E7</f>
        <v>0</v>
      </c>
      <c r="F79" s="195" t="n">
        <f aca="false">F65+F50+F36+F22+F7</f>
        <v>0</v>
      </c>
      <c r="G79" s="195" t="n">
        <f aca="false">G65+G50+G36+G22+G7</f>
        <v>0</v>
      </c>
      <c r="H79" s="195" t="n">
        <f aca="false">H65+H50+H36+H22+H7</f>
        <v>0</v>
      </c>
      <c r="I79" s="195" t="n">
        <f aca="false">I65+I50+I36+I22+I7</f>
        <v>0</v>
      </c>
      <c r="J79" s="195" t="n">
        <f aca="false">J65+J50+J36+J22+J7</f>
        <v>0</v>
      </c>
      <c r="K79" s="195" t="n">
        <f aca="false">K65+K50+K36+K22+K7</f>
        <v>0</v>
      </c>
      <c r="L79" s="195" t="n">
        <f aca="false">L65+L50+L36+L22+L7</f>
        <v>0</v>
      </c>
      <c r="M79" s="195" t="n">
        <f aca="false">M65+M50+M36+M22+M7</f>
        <v>0</v>
      </c>
      <c r="N79" s="200" t="n">
        <f aca="false">SUM(B79:M79)</f>
        <v>1223218.54</v>
      </c>
    </row>
    <row r="80" customFormat="false" ht="12" hidden="false" customHeight="false" outlineLevel="0" collapsed="false">
      <c r="A80" s="128" t="s">
        <v>82</v>
      </c>
      <c r="B80" s="195" t="n">
        <f aca="false">B66+B51+B37+B23+B8</f>
        <v>109335.34</v>
      </c>
      <c r="C80" s="195" t="n">
        <f aca="false">C66+C51+C37+C23+C8</f>
        <v>0</v>
      </c>
      <c r="D80" s="195" t="n">
        <f aca="false">D66+D51+D37+D23+D8</f>
        <v>0</v>
      </c>
      <c r="E80" s="195" t="n">
        <f aca="false">E66+E51+E37+E23+E8</f>
        <v>0</v>
      </c>
      <c r="F80" s="195" t="n">
        <f aca="false">F66+F51+F37+F23+F8</f>
        <v>0</v>
      </c>
      <c r="G80" s="195" t="n">
        <f aca="false">G66+G51+G37+G23+G8</f>
        <v>0</v>
      </c>
      <c r="H80" s="195" t="n">
        <f aca="false">H66+H51+H37+H23+H8</f>
        <v>0</v>
      </c>
      <c r="I80" s="195" t="n">
        <f aca="false">I66+I51+I37+I23+I8</f>
        <v>0</v>
      </c>
      <c r="J80" s="195" t="n">
        <f aca="false">J66+J51+J37+J23+J8</f>
        <v>0</v>
      </c>
      <c r="K80" s="195" t="n">
        <f aca="false">K66+K51+K37+K23+K8</f>
        <v>0</v>
      </c>
      <c r="L80" s="195" t="n">
        <f aca="false">L66+L51+L37+L23+L8</f>
        <v>0</v>
      </c>
      <c r="M80" s="195" t="n">
        <f aca="false">M66+M51+M37+M23+M8</f>
        <v>0</v>
      </c>
      <c r="N80" s="200" t="n">
        <f aca="false">SUM(B80:M80)</f>
        <v>109335.34</v>
      </c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2" customFormat="false" ht="12" hidden="false" customHeight="false" outlineLevel="0" collapsed="false">
      <c r="A82" s="128" t="s">
        <v>83</v>
      </c>
      <c r="B82" s="195" t="n">
        <f aca="false">SUM(B79:B80)-SUM(B77:B78)</f>
        <v>-186.239999999525</v>
      </c>
      <c r="C82" s="195" t="n">
        <f aca="false">SUM(C79:C80)-SUM(C77:C78)</f>
        <v>0</v>
      </c>
      <c r="D82" s="195" t="n">
        <f aca="false">SUM(D79:D80)-SUM(D77:D78)</f>
        <v>0</v>
      </c>
      <c r="E82" s="195" t="n">
        <f aca="false">SUM(E79:E80)-SUM(E77:E78)</f>
        <v>0</v>
      </c>
      <c r="F82" s="195" t="n">
        <f aca="false">SUM(F79:F80)-SUM(F77:F78)</f>
        <v>0</v>
      </c>
      <c r="G82" s="195" t="n">
        <f aca="false">SUM(G79:G80)-SUM(G77:G78)</f>
        <v>0</v>
      </c>
      <c r="H82" s="195" t="n">
        <f aca="false">SUM(H79:H80)-SUM(H77:H78)</f>
        <v>0</v>
      </c>
      <c r="I82" s="195" t="n">
        <f aca="false">SUM(I79:I80)-SUM(I77:I78)</f>
        <v>0</v>
      </c>
      <c r="J82" s="195" t="n">
        <f aca="false">SUM(J79:J80)-SUM(J77:J78)</f>
        <v>0</v>
      </c>
      <c r="K82" s="195" t="n">
        <f aca="false">SUM(K79:K80)-SUM(K77:K78)</f>
        <v>0</v>
      </c>
      <c r="L82" s="195" t="n">
        <f aca="false">SUM(L79:L80)-SUM(L77:L78)</f>
        <v>0</v>
      </c>
      <c r="M82" s="195" t="n">
        <f aca="false">SUM(M79:M80)-SUM(M77:M78)</f>
        <v>0</v>
      </c>
      <c r="N82" s="195" t="n">
        <f aca="false">SUM(N79:N80)-SUM(N77:N78)</f>
        <v>-186.239999999525</v>
      </c>
    </row>
    <row r="83" customFormat="false" ht="12" hidden="false" customHeight="false" outlineLevel="0" collapsed="false">
      <c r="A83" s="128" t="s">
        <v>84</v>
      </c>
      <c r="B83" s="195" t="n">
        <f aca="false">B82/B78*100</f>
        <v>-0.0152311247117135</v>
      </c>
      <c r="C83" s="195" t="e">
        <f aca="false">C82/C78*100</f>
        <v>#DIV/0!</v>
      </c>
      <c r="D83" s="195" t="e">
        <f aca="false">D82/D78*100</f>
        <v>#DIV/0!</v>
      </c>
      <c r="E83" s="195" t="e">
        <f aca="false">E82/E78*100</f>
        <v>#DIV/0!</v>
      </c>
      <c r="F83" s="195" t="e">
        <f aca="false">F82/F78*100</f>
        <v>#DIV/0!</v>
      </c>
      <c r="G83" s="195" t="e">
        <f aca="false">G82/G78*100</f>
        <v>#DIV/0!</v>
      </c>
      <c r="H83" s="195" t="e">
        <f aca="false">H82/H78*100</f>
        <v>#DIV/0!</v>
      </c>
      <c r="I83" s="195" t="e">
        <f aca="false">I82/I78*100</f>
        <v>#DIV/0!</v>
      </c>
      <c r="J83" s="195" t="e">
        <f aca="false">J82/J78*100</f>
        <v>#DIV/0!</v>
      </c>
      <c r="K83" s="195" t="e">
        <f aca="false">K82/K78*100</f>
        <v>#DIV/0!</v>
      </c>
      <c r="L83" s="195" t="e">
        <f aca="false">L82/L78*100</f>
        <v>#DIV/0!</v>
      </c>
      <c r="M83" s="195" t="e">
        <f aca="false">M82/M78*100</f>
        <v>#DIV/0!</v>
      </c>
      <c r="N83" s="195" t="n">
        <f aca="false">N82/N78*100</f>
        <v>-0.0152311247117135</v>
      </c>
    </row>
    <row r="85" customFormat="false" ht="12" hidden="false" customHeight="false" outlineLevel="0" collapsed="false">
      <c r="A85" s="128" t="s">
        <v>85</v>
      </c>
      <c r="B85" s="195" t="n">
        <f aca="false">B71+B56+B42+B28+B13</f>
        <v>171.28</v>
      </c>
      <c r="C85" s="195" t="n">
        <f aca="false">C71+C56+C42+C28+C13</f>
        <v>0</v>
      </c>
      <c r="D85" s="195" t="n">
        <f aca="false">D71+D56+D42+D28+D13</f>
        <v>0</v>
      </c>
      <c r="E85" s="195" t="n">
        <f aca="false">E71+E56+E42+E28+E13</f>
        <v>0</v>
      </c>
      <c r="F85" s="195" t="n">
        <f aca="false">F71+F56+F42+F28+F13</f>
        <v>0</v>
      </c>
      <c r="G85" s="195" t="n">
        <f aca="false">G71+G56+G42+G28+G13</f>
        <v>0</v>
      </c>
      <c r="H85" s="195" t="n">
        <f aca="false">H71+H56+H42+H28+H13</f>
        <v>0</v>
      </c>
      <c r="I85" s="195" t="n">
        <f aca="false">I71+I56+I42+I28+I13</f>
        <v>0</v>
      </c>
      <c r="J85" s="195" t="n">
        <f aca="false">J71+J56+J42+J28+J13</f>
        <v>0</v>
      </c>
      <c r="K85" s="195" t="n">
        <f aca="false">K71+K56+K42+K28+K13</f>
        <v>0</v>
      </c>
      <c r="L85" s="195" t="n">
        <f aca="false">L71+L56+L42+L28+L13</f>
        <v>0</v>
      </c>
      <c r="M85" s="195" t="n">
        <f aca="false">M71+M56+M42+M28+M13</f>
        <v>0</v>
      </c>
      <c r="N85" s="200" t="n">
        <f aca="false">SUM(B85:M85)</f>
        <v>171.28</v>
      </c>
    </row>
    <row r="87" customFormat="false" ht="12" hidden="false" customHeight="false" outlineLevel="0" collapsed="false">
      <c r="A87" s="128" t="s">
        <v>86</v>
      </c>
      <c r="B87" s="195" t="n">
        <f aca="false">B82+B85</f>
        <v>-14.959999999525</v>
      </c>
      <c r="C87" s="195" t="n">
        <f aca="false">C82+C85</f>
        <v>0</v>
      </c>
      <c r="D87" s="195" t="n">
        <f aca="false">D82+D85</f>
        <v>0</v>
      </c>
      <c r="E87" s="195" t="n">
        <f aca="false">E82+E85</f>
        <v>0</v>
      </c>
      <c r="F87" s="195" t="n">
        <f aca="false">F82+F85</f>
        <v>0</v>
      </c>
      <c r="G87" s="195" t="n">
        <f aca="false">G82+G85</f>
        <v>0</v>
      </c>
      <c r="H87" s="195" t="n">
        <f aca="false">H82+H85</f>
        <v>0</v>
      </c>
      <c r="I87" s="195" t="n">
        <f aca="false">I82-I85</f>
        <v>0</v>
      </c>
      <c r="J87" s="195" t="n">
        <f aca="false">J82+J85</f>
        <v>0</v>
      </c>
      <c r="K87" s="195" t="n">
        <f aca="false">K82+K85</f>
        <v>0</v>
      </c>
      <c r="L87" s="195" t="n">
        <f aca="false">L82+L85</f>
        <v>0</v>
      </c>
      <c r="M87" s="195" t="n">
        <f aca="false">M82+M85</f>
        <v>0</v>
      </c>
      <c r="N87" s="200" t="n">
        <f aca="false">SUM(B87:M87)</f>
        <v>-14.959999999525</v>
      </c>
    </row>
    <row r="88" customFormat="false" ht="12" hidden="false" customHeight="false" outlineLevel="0" collapsed="false">
      <c r="A88" s="128" t="s">
        <v>87</v>
      </c>
      <c r="B88" s="195" t="n">
        <f aca="false">B87/B78*100</f>
        <v>-0.00122346233720243</v>
      </c>
      <c r="C88" s="195" t="e">
        <f aca="false">C87/C78*100</f>
        <v>#DIV/0!</v>
      </c>
      <c r="D88" s="195" t="e">
        <f aca="false">D87/D78*100</f>
        <v>#DIV/0!</v>
      </c>
      <c r="E88" s="195" t="e">
        <f aca="false">E87/E78*100</f>
        <v>#DIV/0!</v>
      </c>
      <c r="F88" s="195" t="e">
        <f aca="false">F87/F78*100</f>
        <v>#DIV/0!</v>
      </c>
      <c r="G88" s="195" t="e">
        <f aca="false">G87/G78*100</f>
        <v>#DIV/0!</v>
      </c>
      <c r="H88" s="195" t="e">
        <f aca="false">H87/H78*100</f>
        <v>#DIV/0!</v>
      </c>
      <c r="I88" s="195" t="e">
        <f aca="false">I87/I78*100</f>
        <v>#DIV/0!</v>
      </c>
      <c r="J88" s="195" t="e">
        <f aca="false">J87/J78*100</f>
        <v>#DIV/0!</v>
      </c>
      <c r="K88" s="195" t="e">
        <f aca="false">K87/K78*100</f>
        <v>#DIV/0!</v>
      </c>
      <c r="L88" s="195" t="e">
        <f aca="false">L87/L78*100</f>
        <v>#DIV/0!</v>
      </c>
      <c r="M88" s="195" t="e">
        <f aca="false">M87/M78*100</f>
        <v>#DIV/0!</v>
      </c>
      <c r="N88" s="200" t="n">
        <f aca="false">N87/N78*100</f>
        <v>-0.00122346233720243</v>
      </c>
    </row>
    <row r="89" customFormat="false" ht="12" hidden="false" customHeight="false" outlineLevel="0" collapsed="false">
      <c r="A89" s="199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3" customFormat="false" ht="12" hidden="false" customHeight="false" outlineLevel="0" collapsed="false">
      <c r="N93" s="200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96" customFormat="false" ht="12" hidden="false" customHeight="false" outlineLevel="0" collapsed="false">
      <c r="I96" s="195"/>
      <c r="J96" s="195"/>
      <c r="K96" s="195"/>
      <c r="L96" s="195"/>
      <c r="M96" s="195"/>
    </row>
    <row r="103" customFormat="false" ht="12" hidden="false" customHeight="false" outlineLevel="0" collapsed="false">
      <c r="A103" s="199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7" customFormat="false" ht="12" hidden="false" customHeight="false" outlineLevel="0" collapsed="false">
      <c r="N107" s="200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I110" s="195"/>
      <c r="J110" s="195"/>
      <c r="K110" s="195"/>
      <c r="L110" s="195"/>
      <c r="M110" s="195"/>
    </row>
    <row r="117" customFormat="false" ht="12" hidden="false" customHeight="false" outlineLevel="0" collapsed="false">
      <c r="A117" s="199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26" customFormat="false" ht="12" hidden="false" customHeight="false" outlineLevel="0" collapsed="false">
      <c r="N126" s="200"/>
    </row>
    <row r="131" customFormat="false" ht="12" hidden="false" customHeight="false" outlineLevel="0" collapsed="false">
      <c r="A131" s="199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7" customFormat="false" ht="12" hidden="false" customHeight="false" outlineLevel="0" collapsed="false">
      <c r="I137" s="195"/>
      <c r="J137" s="195"/>
      <c r="K137" s="195"/>
      <c r="L137" s="195"/>
      <c r="M137" s="195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45" customFormat="false" ht="12" hidden="false" customHeight="false" outlineLevel="0" collapsed="false">
      <c r="A145" s="199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1" customFormat="false" ht="12" hidden="false" customHeight="false" outlineLevel="0" collapsed="false">
      <c r="I151" s="195"/>
      <c r="J151" s="195"/>
      <c r="K151" s="195"/>
      <c r="L151" s="195"/>
      <c r="M151" s="195"/>
    </row>
    <row r="152" customFormat="false" ht="12" hidden="false" customHeight="false" outlineLevel="0" collapsed="false">
      <c r="I152" s="195"/>
      <c r="J152" s="195"/>
      <c r="K152" s="195"/>
      <c r="L152" s="195"/>
      <c r="M152" s="195"/>
    </row>
    <row r="160" customFormat="false" ht="12" hidden="false" customHeight="false" outlineLevel="0" collapsed="false">
      <c r="A160" s="199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74" customFormat="false" ht="12" hidden="false" customHeight="false" outlineLevel="0" collapsed="false">
      <c r="A174" s="196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1" customFormat="false" ht="12" hidden="false" customHeight="false" outlineLevel="0" collapsed="false">
      <c r="I181" s="195"/>
      <c r="J181" s="195"/>
      <c r="K181" s="195"/>
      <c r="L181" s="195"/>
      <c r="M181" s="195"/>
    </row>
    <row r="188" customFormat="false" ht="12" hidden="false" customHeight="false" outlineLevel="0" collapsed="false">
      <c r="A188" s="196"/>
    </row>
    <row r="189" customFormat="false" ht="12" hidden="false" customHeight="false" outlineLevel="0" collapsed="false">
      <c r="I189" s="195"/>
      <c r="J189" s="195"/>
      <c r="K189" s="195"/>
      <c r="L189" s="195"/>
      <c r="N189" s="200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I192" s="195"/>
      <c r="J192" s="195"/>
      <c r="K192" s="195"/>
      <c r="L192" s="195"/>
      <c r="M192" s="195"/>
      <c r="N192" s="200"/>
    </row>
    <row r="203" customFormat="false" ht="12" hidden="false" customHeight="false" outlineLevel="0" collapsed="false">
      <c r="A203" s="196"/>
    </row>
    <row r="204" customFormat="false" ht="12" hidden="false" customHeight="false" outlineLevel="0" collapsed="false">
      <c r="N204" s="200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9" customFormat="false" ht="12" hidden="false" customHeight="false" outlineLevel="0" collapsed="false">
      <c r="I209" s="195"/>
      <c r="J209" s="195"/>
      <c r="K209" s="195"/>
      <c r="L209" s="195"/>
      <c r="M209" s="195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7" customFormat="false" ht="12" hidden="false" customHeight="false" outlineLevel="0" collapsed="false">
      <c r="A217" s="196"/>
    </row>
    <row r="218" customFormat="false" ht="12" hidden="false" customHeight="false" outlineLevel="0" collapsed="false">
      <c r="N218" s="200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N220" s="200"/>
    </row>
    <row r="221" customFormat="false" ht="12" hidden="false" customHeight="false" outlineLevel="0" collapsed="false">
      <c r="N221" s="200"/>
    </row>
    <row r="231" customFormat="false" ht="12" hidden="false" customHeight="false" outlineLevel="0" collapsed="false">
      <c r="A231" s="196"/>
    </row>
    <row r="232" customFormat="false" ht="12" hidden="false" customHeight="false" outlineLevel="0" collapsed="false">
      <c r="N232" s="200"/>
    </row>
    <row r="233" customFormat="false" ht="12" hidden="false" customHeight="false" outlineLevel="0" collapsed="false">
      <c r="N233" s="200"/>
    </row>
    <row r="234" customFormat="false" ht="12" hidden="false" customHeight="false" outlineLevel="0" collapsed="false">
      <c r="N234" s="200"/>
    </row>
    <row r="235" customFormat="false" ht="12" hidden="false" customHeight="false" outlineLevel="0" collapsed="false">
      <c r="N235" s="200"/>
    </row>
    <row r="237" customFormat="false" ht="12" hidden="false" customHeight="false" outlineLevel="0" collapsed="false">
      <c r="I237" s="195"/>
      <c r="J237" s="195"/>
      <c r="K237" s="195"/>
      <c r="L237" s="195"/>
      <c r="M237" s="195"/>
    </row>
    <row r="238" customFormat="false" ht="12" hidden="false" customHeight="false" outlineLevel="0" collapsed="false">
      <c r="I238" s="195"/>
      <c r="J238" s="195"/>
      <c r="K238" s="195"/>
      <c r="L238" s="195"/>
      <c r="M238" s="195"/>
    </row>
    <row r="246" customFormat="false" ht="12" hidden="false" customHeight="false" outlineLevel="0" collapsed="false">
      <c r="A246" s="196"/>
    </row>
    <row r="247" customFormat="false" ht="12" hidden="false" customHeight="false" outlineLevel="0" collapsed="false">
      <c r="N247" s="200"/>
    </row>
    <row r="248" customFormat="false" ht="12" hidden="false" customHeight="false" outlineLevel="0" collapsed="false">
      <c r="N248" s="200"/>
    </row>
    <row r="249" customFormat="false" ht="12" hidden="false" customHeight="false" outlineLevel="0" collapsed="false">
      <c r="N249" s="200"/>
    </row>
    <row r="250" customFormat="false" ht="12" hidden="false" customHeight="false" outlineLevel="0" collapsed="false">
      <c r="N250" s="200"/>
    </row>
    <row r="252" customFormat="false" ht="12" hidden="false" customHeight="false" outlineLevel="0" collapsed="false">
      <c r="I252" s="195"/>
      <c r="J252" s="195"/>
      <c r="K252" s="195"/>
      <c r="L252" s="195"/>
      <c r="M252" s="195"/>
    </row>
    <row r="253" customFormat="false" ht="12" hidden="false" customHeight="false" outlineLevel="0" collapsed="false">
      <c r="I253" s="195"/>
      <c r="J253" s="195"/>
      <c r="K253" s="195"/>
      <c r="L253" s="195"/>
      <c r="M253" s="195"/>
    </row>
    <row r="260" customFormat="false" ht="12" hidden="false" customHeight="false" outlineLevel="0" collapsed="false">
      <c r="A260" s="196"/>
    </row>
    <row r="261" customFormat="false" ht="12" hidden="false" customHeight="false" outlineLevel="0" collapsed="false">
      <c r="N261" s="200"/>
    </row>
    <row r="262" customFormat="false" ht="12" hidden="false" customHeight="false" outlineLevel="0" collapsed="false">
      <c r="N262" s="200"/>
    </row>
    <row r="263" customFormat="false" ht="12" hidden="false" customHeight="false" outlineLevel="0" collapsed="false">
      <c r="N263" s="200"/>
    </row>
    <row r="264" customFormat="false" ht="12" hidden="false" customHeight="false" outlineLevel="0" collapsed="false">
      <c r="N264" s="200"/>
    </row>
    <row r="266" customFormat="false" ht="12" hidden="false" customHeight="false" outlineLevel="0" collapsed="false">
      <c r="I266" s="195"/>
      <c r="J266" s="195"/>
      <c r="K266" s="195"/>
      <c r="L266" s="195"/>
      <c r="M266" s="195"/>
    </row>
    <row r="267" customFormat="false" ht="12" hidden="false" customHeight="false" outlineLevel="0" collapsed="false">
      <c r="I267" s="195"/>
      <c r="J267" s="195"/>
      <c r="K267" s="195"/>
      <c r="L267" s="195"/>
      <c r="M267" s="195"/>
    </row>
    <row r="274" customFormat="false" ht="12" hidden="false" customHeight="false" outlineLevel="0" collapsed="false">
      <c r="A274" s="196"/>
    </row>
    <row r="289" customFormat="false" ht="12" hidden="false" customHeight="false" outlineLevel="0" collapsed="false">
      <c r="A289" s="196"/>
    </row>
    <row r="303" customFormat="false" ht="12" hidden="false" customHeight="false" outlineLevel="0" collapsed="false">
      <c r="A303" s="196"/>
    </row>
    <row r="317" customFormat="false" ht="12" hidden="false" customHeight="false" outlineLevel="0" collapsed="false">
      <c r="A317" s="196"/>
    </row>
    <row r="332" customFormat="false" ht="12" hidden="false" customHeight="false" outlineLevel="0" collapsed="false">
      <c r="A332" s="196"/>
    </row>
    <row r="346" customFormat="false" ht="12" hidden="false" customHeight="false" outlineLevel="0" collapsed="false">
      <c r="A346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45" man="true" max="16383" min="0"/>
    <brk id="116" man="true" max="16383" min="0"/>
    <brk id="160" man="true" max="16383" min="0"/>
    <brk id="203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6" activeCellId="0" sqref="C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159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159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71380.18</v>
      </c>
      <c r="C5" s="195" t="n">
        <v>0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71380.18</v>
      </c>
    </row>
    <row r="6" customFormat="false" ht="12" hidden="false" customHeight="false" outlineLevel="0" collapsed="false">
      <c r="A6" s="128" t="s">
        <v>23</v>
      </c>
      <c r="B6" s="195" t="n">
        <v>109299.29</v>
      </c>
      <c r="G6" s="200"/>
      <c r="I6" s="195"/>
      <c r="J6" s="195"/>
      <c r="K6" s="195"/>
      <c r="L6" s="195"/>
      <c r="M6" s="195"/>
      <c r="N6" s="200" t="n">
        <f aca="false">SUM(B6:M6)</f>
        <v>109299.29</v>
      </c>
    </row>
    <row r="7" customFormat="false" ht="12" hidden="false" customHeight="false" outlineLevel="0" collapsed="false">
      <c r="A7" s="128" t="s">
        <v>81</v>
      </c>
      <c r="B7" s="195" t="n">
        <v>121332.93</v>
      </c>
      <c r="G7" s="200"/>
      <c r="I7" s="195"/>
      <c r="J7" s="195"/>
      <c r="K7" s="195"/>
      <c r="L7" s="195"/>
      <c r="M7" s="195"/>
      <c r="N7" s="200" t="n">
        <f aca="false">SUM(B7:M7)</f>
        <v>121332.93</v>
      </c>
    </row>
    <row r="8" customFormat="false" ht="12" hidden="false" customHeight="false" outlineLevel="0" collapsed="false">
      <c r="A8" s="128" t="s">
        <v>82</v>
      </c>
      <c r="B8" s="195" t="n">
        <v>58940.23</v>
      </c>
      <c r="G8" s="200"/>
      <c r="I8" s="195"/>
      <c r="J8" s="195"/>
      <c r="K8" s="195"/>
      <c r="L8" s="195"/>
      <c r="M8" s="195"/>
      <c r="N8" s="200" t="n">
        <f aca="false">SUM(B8:M8)</f>
        <v>58940.23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-406.309999999969</v>
      </c>
      <c r="C10" s="195" t="n">
        <f aca="false">SUM(C7:C8)-SUM(C5:C6)</f>
        <v>0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-406.309999999969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-0.371740749642535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-0.371740749642535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-406.309999999969</v>
      </c>
      <c r="C15" s="195" t="n">
        <f aca="false">C13+C10</f>
        <v>0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-406.309999999969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-0.371740749642535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-0.371740749642535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/>
      <c r="G19" s="200"/>
    </row>
    <row r="20" customFormat="false" ht="12" hidden="false" customHeight="false" outlineLevel="0" collapsed="false">
      <c r="I20" s="195"/>
      <c r="J20" s="195"/>
      <c r="K20" s="195"/>
      <c r="L20" s="195"/>
      <c r="M20" s="195"/>
      <c r="N20" s="200"/>
    </row>
    <row r="21" customFormat="false" ht="12" hidden="false" customHeight="false" outlineLevel="0" collapsed="false">
      <c r="I21" s="195"/>
      <c r="J21" s="195"/>
      <c r="K21" s="195"/>
      <c r="L21" s="195"/>
      <c r="M21" s="195"/>
      <c r="N21" s="200"/>
    </row>
    <row r="22" customFormat="false" ht="12" hidden="false" customHeight="false" outlineLevel="0" collapsed="false">
      <c r="I22" s="195"/>
      <c r="J22" s="195"/>
      <c r="K22" s="195"/>
      <c r="L22" s="195"/>
      <c r="M22" s="195"/>
      <c r="N22" s="200"/>
    </row>
    <row r="23" customFormat="false" ht="12" hidden="false" customHeight="false" outlineLevel="0" collapsed="false">
      <c r="I23" s="195"/>
      <c r="J23" s="195"/>
      <c r="K23" s="195"/>
      <c r="L23" s="195"/>
      <c r="M23" s="195"/>
      <c r="N23" s="200"/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I25" s="195"/>
      <c r="J25" s="195"/>
      <c r="K25" s="195"/>
      <c r="L25" s="195"/>
      <c r="M25" s="195"/>
    </row>
    <row r="26" customFormat="false" ht="12" hidden="false" customHeight="false" outlineLevel="0" collapsed="false">
      <c r="I26" s="195"/>
      <c r="J26" s="195"/>
      <c r="K26" s="195"/>
      <c r="L26" s="195"/>
      <c r="M26" s="195"/>
    </row>
    <row r="33" customFormat="false" ht="12" hidden="false" customHeight="false" outlineLevel="0" collapsed="false">
      <c r="A33" s="199"/>
    </row>
    <row r="34" customFormat="false" ht="12" hidden="false" customHeight="false" outlineLevel="0" collapsed="false">
      <c r="A34" s="199"/>
      <c r="N34" s="200"/>
    </row>
    <row r="35" customFormat="false" ht="12" hidden="false" customHeight="false" outlineLevel="0" collapsed="false">
      <c r="I35" s="195"/>
      <c r="J35" s="195"/>
      <c r="K35" s="195"/>
      <c r="L35" s="195"/>
      <c r="M35" s="195"/>
      <c r="N35" s="200"/>
    </row>
    <row r="36" customFormat="false" ht="12" hidden="false" customHeight="false" outlineLevel="0" collapsed="false">
      <c r="I36" s="195"/>
      <c r="J36" s="195"/>
      <c r="K36" s="195"/>
      <c r="L36" s="195"/>
      <c r="M36" s="195"/>
      <c r="N36" s="200"/>
    </row>
    <row r="37" customFormat="false" ht="12" hidden="false" customHeight="false" outlineLevel="0" collapsed="false">
      <c r="I37" s="195"/>
      <c r="J37" s="195"/>
      <c r="K37" s="195"/>
      <c r="L37" s="195"/>
      <c r="M37" s="195"/>
      <c r="N37" s="200"/>
    </row>
    <row r="38" customFormat="false" ht="12" hidden="false" customHeight="false" outlineLevel="0" collapsed="false">
      <c r="I38" s="195"/>
      <c r="J38" s="195"/>
      <c r="K38" s="195"/>
      <c r="L38" s="195"/>
      <c r="M38" s="195"/>
      <c r="N38" s="200"/>
    </row>
    <row r="39" customFormat="false" ht="12" hidden="false" customHeight="false" outlineLevel="0" collapsed="false">
      <c r="I39" s="195"/>
      <c r="J39" s="195"/>
      <c r="K39" s="195"/>
      <c r="L39" s="195"/>
      <c r="M39" s="195"/>
    </row>
    <row r="40" customFormat="false" ht="12" hidden="false" customHeight="false" outlineLevel="0" collapsed="false">
      <c r="I40" s="195"/>
      <c r="J40" s="195"/>
      <c r="K40" s="195"/>
      <c r="L40" s="195"/>
      <c r="M40" s="195"/>
    </row>
    <row r="41" customFormat="false" ht="12" hidden="false" customHeight="false" outlineLevel="0" collapsed="false">
      <c r="I41" s="195"/>
      <c r="J41" s="195"/>
      <c r="K41" s="195"/>
      <c r="L41" s="195"/>
      <c r="M41" s="195"/>
    </row>
    <row r="47" customFormat="false" ht="12" hidden="false" customHeight="false" outlineLevel="0" collapsed="false">
      <c r="A47" s="199"/>
    </row>
    <row r="48" customFormat="false" ht="12" hidden="false" customHeight="false" outlineLevel="0" collapsed="false">
      <c r="N48" s="200"/>
    </row>
    <row r="49" customFormat="false" ht="12" hidden="false" customHeight="false" outlineLevel="0" collapsed="false">
      <c r="N49" s="200"/>
    </row>
    <row r="50" customFormat="false" ht="12" hidden="false" customHeight="false" outlineLevel="0" collapsed="false">
      <c r="N50" s="200"/>
    </row>
    <row r="51" customFormat="false" ht="12" hidden="false" customHeight="false" outlineLevel="0" collapsed="false">
      <c r="N51" s="200"/>
    </row>
    <row r="53" customFormat="false" ht="12" hidden="false" customHeight="false" outlineLevel="0" collapsed="false">
      <c r="I53" s="195"/>
      <c r="J53" s="195"/>
      <c r="K53" s="195"/>
      <c r="L53" s="195"/>
      <c r="M53" s="195"/>
    </row>
    <row r="54" customFormat="false" ht="12" hidden="false" customHeight="false" outlineLevel="0" collapsed="false">
      <c r="I54" s="195"/>
      <c r="J54" s="195"/>
      <c r="K54" s="195"/>
      <c r="L54" s="195"/>
      <c r="M54" s="195"/>
    </row>
    <row r="61" customFormat="false" ht="12" hidden="false" customHeight="false" outlineLevel="0" collapsed="false">
      <c r="A61" s="199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N63" s="200"/>
    </row>
    <row r="64" customFormat="false" ht="12" hidden="false" customHeight="false" outlineLevel="0" collapsed="false">
      <c r="N64" s="200"/>
    </row>
    <row r="65" customFormat="false" ht="12" hidden="false" customHeight="false" outlineLevel="0" collapsed="false">
      <c r="N65" s="200"/>
    </row>
    <row r="67" customFormat="false" ht="12" hidden="false" customHeight="false" outlineLevel="0" collapsed="false">
      <c r="I67" s="195"/>
      <c r="J67" s="195"/>
      <c r="K67" s="195"/>
      <c r="L67" s="195"/>
      <c r="M67" s="195"/>
    </row>
    <row r="68" customFormat="false" ht="12" hidden="false" customHeight="false" outlineLevel="0" collapsed="false">
      <c r="I68" s="195"/>
      <c r="J68" s="195"/>
      <c r="K68" s="195"/>
      <c r="L68" s="195"/>
      <c r="M68" s="195"/>
    </row>
    <row r="75" customFormat="false" ht="12" hidden="false" customHeight="false" outlineLevel="0" collapsed="false">
      <c r="A75" s="199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8" customFormat="false" ht="12" hidden="false" customHeight="false" outlineLevel="0" collapsed="false">
      <c r="N78" s="200"/>
    </row>
    <row r="79" customFormat="false" ht="12" hidden="false" customHeight="false" outlineLevel="0" collapsed="false">
      <c r="N79" s="200"/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2" customFormat="false" ht="12" hidden="false" customHeight="false" outlineLevel="0" collapsed="false">
      <c r="I82" s="195"/>
      <c r="J82" s="195"/>
      <c r="K82" s="195"/>
      <c r="L82" s="195"/>
      <c r="M82" s="195"/>
    </row>
    <row r="84" customFormat="false" ht="12" hidden="false" customHeight="false" outlineLevel="0" collapsed="false">
      <c r="N84" s="200"/>
    </row>
    <row r="89" customFormat="false" ht="12" hidden="false" customHeight="false" outlineLevel="0" collapsed="false">
      <c r="A89" s="199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3" customFormat="false" ht="12" hidden="false" customHeight="false" outlineLevel="0" collapsed="false">
      <c r="N93" s="200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96" customFormat="false" ht="12" hidden="false" customHeight="false" outlineLevel="0" collapsed="false">
      <c r="I96" s="195"/>
      <c r="J96" s="195"/>
      <c r="K96" s="195"/>
      <c r="L96" s="195"/>
      <c r="M96" s="195"/>
    </row>
    <row r="103" customFormat="false" ht="12" hidden="false" customHeight="false" outlineLevel="0" collapsed="false">
      <c r="A103" s="199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7" customFormat="false" ht="12" hidden="false" customHeight="false" outlineLevel="0" collapsed="false">
      <c r="N107" s="200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I110" s="195"/>
      <c r="J110" s="195"/>
      <c r="K110" s="195"/>
      <c r="L110" s="195"/>
      <c r="M110" s="195"/>
    </row>
    <row r="118" customFormat="false" ht="12" hidden="false" customHeight="false" outlineLevel="0" collapsed="false">
      <c r="A118" s="199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2" customFormat="false" ht="12" hidden="false" customHeight="false" outlineLevel="0" collapsed="false">
      <c r="N122" s="200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25" customFormat="false" ht="12" hidden="false" customHeight="false" outlineLevel="0" collapsed="false">
      <c r="I125" s="195"/>
      <c r="J125" s="195"/>
      <c r="K125" s="195"/>
      <c r="L125" s="195"/>
      <c r="M125" s="195"/>
    </row>
    <row r="132" customFormat="false" ht="12" hidden="false" customHeight="false" outlineLevel="0" collapsed="false">
      <c r="A132" s="196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6" customFormat="false" ht="12" hidden="false" customHeight="false" outlineLevel="0" collapsed="false">
      <c r="N136" s="200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39" customFormat="false" ht="12" hidden="false" customHeight="false" outlineLevel="0" collapsed="false">
      <c r="I139" s="195"/>
      <c r="J139" s="195"/>
      <c r="K139" s="195"/>
      <c r="L139" s="195"/>
      <c r="M139" s="195"/>
    </row>
    <row r="146" customFormat="false" ht="12" hidden="false" customHeight="false" outlineLevel="0" collapsed="false">
      <c r="A146" s="196"/>
    </row>
    <row r="147" customFormat="false" ht="12" hidden="false" customHeight="false" outlineLevel="0" collapsed="false">
      <c r="I147" s="195"/>
      <c r="J147" s="195"/>
      <c r="K147" s="195"/>
      <c r="L147" s="195"/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0" customFormat="false" ht="12" hidden="false" customHeight="false" outlineLevel="0" collapsed="false">
      <c r="I150" s="195"/>
      <c r="J150" s="195"/>
      <c r="K150" s="195"/>
      <c r="L150" s="195"/>
      <c r="M150" s="195"/>
      <c r="N150" s="200"/>
    </row>
    <row r="161" customFormat="false" ht="12" hidden="false" customHeight="false" outlineLevel="0" collapsed="false">
      <c r="A161" s="196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5" customFormat="false" ht="12" hidden="false" customHeight="false" outlineLevel="0" collapsed="false">
      <c r="N165" s="200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68" customFormat="false" ht="12" hidden="false" customHeight="false" outlineLevel="0" collapsed="false">
      <c r="I168" s="195"/>
      <c r="J168" s="195"/>
      <c r="K168" s="195"/>
      <c r="L168" s="195"/>
      <c r="M168" s="195"/>
    </row>
    <row r="175" customFormat="false" ht="12" hidden="false" customHeight="false" outlineLevel="0" collapsed="false">
      <c r="A175" s="196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79" customFormat="false" ht="12" hidden="false" customHeight="false" outlineLevel="0" collapsed="false">
      <c r="N179" s="200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3" customFormat="false" ht="12" hidden="false" customHeight="false" outlineLevel="0" collapsed="false">
      <c r="N193" s="200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</row>
    <row r="204" customFormat="false" ht="12" hidden="false" customHeight="false" outlineLevel="0" collapsed="false">
      <c r="A204" s="196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8" customFormat="false" ht="12" hidden="false" customHeight="false" outlineLevel="0" collapsed="false">
      <c r="N208" s="200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1" customFormat="false" ht="12" hidden="false" customHeight="false" outlineLevel="0" collapsed="false">
      <c r="I211" s="195"/>
      <c r="J211" s="195"/>
      <c r="K211" s="195"/>
      <c r="L211" s="195"/>
      <c r="M211" s="195"/>
    </row>
    <row r="218" customFormat="false" ht="12" hidden="false" customHeight="false" outlineLevel="0" collapsed="false">
      <c r="A218" s="196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N220" s="200"/>
    </row>
    <row r="221" customFormat="false" ht="12" hidden="false" customHeight="false" outlineLevel="0" collapsed="false">
      <c r="N221" s="200"/>
    </row>
    <row r="222" customFormat="false" ht="12" hidden="false" customHeight="false" outlineLevel="0" collapsed="false">
      <c r="N222" s="200"/>
    </row>
    <row r="224" customFormat="false" ht="12" hidden="false" customHeight="false" outlineLevel="0" collapsed="false">
      <c r="I224" s="195"/>
      <c r="J224" s="195"/>
      <c r="K224" s="195"/>
      <c r="L224" s="195"/>
      <c r="M224" s="195"/>
    </row>
    <row r="225" customFormat="false" ht="12" hidden="false" customHeight="false" outlineLevel="0" collapsed="false">
      <c r="I225" s="195"/>
      <c r="J225" s="195"/>
      <c r="K225" s="195"/>
      <c r="L225" s="195"/>
      <c r="M225" s="195"/>
    </row>
    <row r="232" customFormat="false" ht="12" hidden="false" customHeight="false" outlineLevel="0" collapsed="false">
      <c r="A232" s="196"/>
    </row>
    <row r="247" customFormat="false" ht="12" hidden="false" customHeight="false" outlineLevel="0" collapsed="false">
      <c r="A247" s="196"/>
    </row>
    <row r="261" customFormat="false" ht="12" hidden="false" customHeight="false" outlineLevel="0" collapsed="false">
      <c r="A261" s="196"/>
    </row>
    <row r="275" customFormat="false" ht="12" hidden="false" customHeight="false" outlineLevel="0" collapsed="false">
      <c r="A275" s="196"/>
    </row>
    <row r="290" customFormat="false" ht="12" hidden="false" customHeight="false" outlineLevel="0" collapsed="false">
      <c r="A290" s="196"/>
    </row>
    <row r="304" customFormat="false" ht="12" hidden="false" customHeight="false" outlineLevel="0" collapsed="false">
      <c r="A30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118" man="true" max="16383" min="0"/>
    <brk id="161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2" activeCellId="0" sqref="B2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160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161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14731.48</v>
      </c>
      <c r="C5" s="195" t="n">
        <f aca="false">B8</f>
        <v>17059.53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31791.01</v>
      </c>
    </row>
    <row r="6" customFormat="false" ht="12" hidden="false" customHeight="false" outlineLevel="0" collapsed="false">
      <c r="A6" s="128" t="s">
        <v>23</v>
      </c>
      <c r="B6" s="195" t="n">
        <v>2347.15</v>
      </c>
      <c r="G6" s="200"/>
      <c r="I6" s="195"/>
      <c r="J6" s="195"/>
      <c r="K6" s="195"/>
      <c r="L6" s="195"/>
      <c r="M6" s="195"/>
      <c r="N6" s="200" t="n">
        <f aca="false">SUM(B6:M6)</f>
        <v>2347.15</v>
      </c>
    </row>
    <row r="7" customFormat="false" ht="12" hidden="false" customHeight="false" outlineLevel="0" collapsed="false">
      <c r="A7" s="128" t="s">
        <v>81</v>
      </c>
      <c r="B7" s="195" t="n">
        <v>0</v>
      </c>
      <c r="G7" s="200"/>
      <c r="I7" s="195"/>
      <c r="J7" s="195"/>
      <c r="K7" s="195"/>
      <c r="L7" s="195"/>
      <c r="M7" s="195"/>
      <c r="N7" s="200" t="n">
        <f aca="false">SUM(B7:M7)</f>
        <v>0</v>
      </c>
    </row>
    <row r="8" customFormat="false" ht="12" hidden="false" customHeight="false" outlineLevel="0" collapsed="false">
      <c r="A8" s="128" t="s">
        <v>82</v>
      </c>
      <c r="B8" s="195" t="n">
        <v>17059.53</v>
      </c>
      <c r="G8" s="200"/>
      <c r="I8" s="195"/>
      <c r="J8" s="195"/>
      <c r="K8" s="195"/>
      <c r="L8" s="195"/>
      <c r="M8" s="195"/>
      <c r="N8" s="200" t="n">
        <f aca="false">SUM(B8:M8)</f>
        <v>17059.53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-19.1000000000022</v>
      </c>
      <c r="C10" s="195" t="n">
        <f aca="false">SUM(C7:C8)-SUM(C5:C6)</f>
        <v>-17059.53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-17078.63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-0.813752849200187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-727.632660886607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-19.1000000000022</v>
      </c>
      <c r="C15" s="195" t="n">
        <f aca="false">C10-C13</f>
        <v>-17059.53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-17078.63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-0.813752849200187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F15/F5*100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-727.632660886607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 t="s">
        <v>162</v>
      </c>
      <c r="G19" s="200"/>
    </row>
    <row r="20" customFormat="false" ht="12" hidden="false" customHeight="false" outlineLevel="0" collapsed="false">
      <c r="A20" s="128" t="s">
        <v>80</v>
      </c>
      <c r="B20" s="195" t="n">
        <v>44565.79</v>
      </c>
      <c r="C20" s="195" t="n">
        <f aca="false">B23</f>
        <v>29179.91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73745.7</v>
      </c>
    </row>
    <row r="21" customFormat="false" ht="12" hidden="false" customHeight="false" outlineLevel="0" collapsed="false">
      <c r="A21" s="128" t="s">
        <v>23</v>
      </c>
      <c r="B21" s="195" t="n">
        <v>102976.93</v>
      </c>
      <c r="I21" s="195"/>
      <c r="J21" s="195"/>
      <c r="K21" s="195"/>
      <c r="L21" s="195"/>
      <c r="M21" s="195"/>
      <c r="N21" s="200" t="n">
        <f aca="false">SUM(B21:M21)</f>
        <v>102976.93</v>
      </c>
    </row>
    <row r="22" customFormat="false" ht="12" hidden="false" customHeight="false" outlineLevel="0" collapsed="false">
      <c r="A22" s="128" t="s">
        <v>81</v>
      </c>
      <c r="B22" s="195" t="n">
        <v>118351.78</v>
      </c>
      <c r="I22" s="195"/>
      <c r="J22" s="195"/>
      <c r="K22" s="195"/>
      <c r="L22" s="195"/>
      <c r="M22" s="195"/>
      <c r="N22" s="200" t="n">
        <f aca="false">SUM(B22:M22)</f>
        <v>118351.78</v>
      </c>
    </row>
    <row r="23" customFormat="false" ht="12" hidden="false" customHeight="false" outlineLevel="0" collapsed="false">
      <c r="A23" s="128" t="s">
        <v>82</v>
      </c>
      <c r="B23" s="195" t="n">
        <v>29179.91</v>
      </c>
      <c r="I23" s="195"/>
      <c r="J23" s="195"/>
      <c r="K23" s="195"/>
      <c r="L23" s="195"/>
      <c r="M23" s="195"/>
      <c r="N23" s="200" t="n">
        <f aca="false">SUM(B23:M23)</f>
        <v>29179.91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-11.0299999999988</v>
      </c>
      <c r="C25" s="195" t="n">
        <f aca="false">SUM(C22:C23)-SUM(C20:C21)</f>
        <v>-29179.91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-29190.94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-0.0107111369507703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F25/F20*100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-28.3470676393247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200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-11.0299999999988</v>
      </c>
      <c r="C30" s="195" t="n">
        <f aca="false">C25-C28</f>
        <v>-29179.91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-29190.94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-0.0107111369507703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F30/F20*100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-28.3470676393247</v>
      </c>
    </row>
    <row r="33" customFormat="false" ht="12" hidden="false" customHeight="false" outlineLevel="0" collapsed="false">
      <c r="A33" s="199" t="s">
        <v>163</v>
      </c>
      <c r="N33" s="200"/>
    </row>
    <row r="34" customFormat="false" ht="12" hidden="false" customHeight="false" outlineLevel="0" collapsed="false">
      <c r="A34" s="128" t="s">
        <v>80</v>
      </c>
      <c r="B34" s="195" t="n">
        <f aca="false">B20+B5</f>
        <v>59297.27</v>
      </c>
      <c r="C34" s="195" t="n">
        <v>0</v>
      </c>
      <c r="D34" s="195" t="n">
        <f aca="false">D20+D5</f>
        <v>0</v>
      </c>
      <c r="E34" s="195" t="n">
        <f aca="false">E20+E5</f>
        <v>0</v>
      </c>
      <c r="F34" s="195" t="n">
        <f aca="false">F20+F5</f>
        <v>0</v>
      </c>
      <c r="G34" s="195" t="n">
        <f aca="false">G20+G5</f>
        <v>0</v>
      </c>
      <c r="H34" s="195" t="n">
        <f aca="false">H20+H5</f>
        <v>0</v>
      </c>
      <c r="I34" s="195" t="n">
        <f aca="false">I20+I5</f>
        <v>0</v>
      </c>
      <c r="J34" s="195" t="n">
        <f aca="false">J20+J5</f>
        <v>0</v>
      </c>
      <c r="K34" s="195" t="n">
        <f aca="false">K20+K5</f>
        <v>0</v>
      </c>
      <c r="L34" s="195" t="n">
        <f aca="false">L20+L5</f>
        <v>0</v>
      </c>
      <c r="M34" s="195" t="n">
        <f aca="false">M20+M5</f>
        <v>0</v>
      </c>
      <c r="N34" s="200" t="n">
        <f aca="false">SUM(B34:M34)</f>
        <v>59297.27</v>
      </c>
    </row>
    <row r="35" customFormat="false" ht="12" hidden="false" customHeight="false" outlineLevel="0" collapsed="false">
      <c r="A35" s="128" t="s">
        <v>23</v>
      </c>
      <c r="B35" s="195" t="n">
        <f aca="false">B21+B6</f>
        <v>105324.08</v>
      </c>
      <c r="C35" s="195" t="n">
        <f aca="false">C21+C6</f>
        <v>0</v>
      </c>
      <c r="D35" s="195" t="n">
        <f aca="false">D21+D6</f>
        <v>0</v>
      </c>
      <c r="E35" s="195" t="n">
        <f aca="false">E21+E6</f>
        <v>0</v>
      </c>
      <c r="F35" s="195" t="n">
        <f aca="false">F21+F6</f>
        <v>0</v>
      </c>
      <c r="G35" s="195" t="n">
        <f aca="false">G21+G6</f>
        <v>0</v>
      </c>
      <c r="H35" s="195" t="n">
        <f aca="false">H21+H6</f>
        <v>0</v>
      </c>
      <c r="I35" s="195" t="n">
        <f aca="false">I21+I6</f>
        <v>0</v>
      </c>
      <c r="J35" s="195" t="n">
        <f aca="false">J21+J6</f>
        <v>0</v>
      </c>
      <c r="K35" s="195" t="n">
        <f aca="false">K21+K6</f>
        <v>0</v>
      </c>
      <c r="L35" s="195" t="n">
        <f aca="false">L21+L6</f>
        <v>0</v>
      </c>
      <c r="M35" s="195" t="n">
        <f aca="false">M21+M6</f>
        <v>0</v>
      </c>
      <c r="N35" s="200" t="n">
        <f aca="false">SUM(B35:M35)</f>
        <v>105324.08</v>
      </c>
    </row>
    <row r="36" customFormat="false" ht="12" hidden="false" customHeight="false" outlineLevel="0" collapsed="false">
      <c r="A36" s="128" t="s">
        <v>81</v>
      </c>
      <c r="B36" s="195" t="n">
        <f aca="false">B22+B7</f>
        <v>118351.78</v>
      </c>
      <c r="C36" s="195" t="n">
        <f aca="false">C22+C7</f>
        <v>0</v>
      </c>
      <c r="D36" s="195" t="n">
        <f aca="false">D22+D7</f>
        <v>0</v>
      </c>
      <c r="E36" s="195" t="n">
        <f aca="false">E22+E7</f>
        <v>0</v>
      </c>
      <c r="F36" s="195" t="n">
        <f aca="false">F22+F7</f>
        <v>0</v>
      </c>
      <c r="G36" s="195" t="n">
        <f aca="false">G22+G7</f>
        <v>0</v>
      </c>
      <c r="H36" s="195" t="n">
        <f aca="false">H22+H7</f>
        <v>0</v>
      </c>
      <c r="I36" s="195" t="n">
        <f aca="false">I22+I7</f>
        <v>0</v>
      </c>
      <c r="J36" s="195" t="n">
        <f aca="false">J22+J7</f>
        <v>0</v>
      </c>
      <c r="K36" s="195" t="n">
        <f aca="false">K22+K7</f>
        <v>0</v>
      </c>
      <c r="L36" s="195" t="n">
        <f aca="false">L22+L7</f>
        <v>0</v>
      </c>
      <c r="M36" s="195" t="n">
        <f aca="false">M22+M7</f>
        <v>0</v>
      </c>
      <c r="N36" s="200" t="n">
        <f aca="false">SUM(B36:M36)</f>
        <v>118351.78</v>
      </c>
    </row>
    <row r="37" customFormat="false" ht="12" hidden="false" customHeight="false" outlineLevel="0" collapsed="false">
      <c r="A37" s="128" t="s">
        <v>82</v>
      </c>
      <c r="B37" s="195" t="n">
        <f aca="false">B23+B8</f>
        <v>46239.44</v>
      </c>
      <c r="C37" s="195" t="n">
        <f aca="false">C23+C8</f>
        <v>0</v>
      </c>
      <c r="D37" s="195" t="n">
        <f aca="false">D23+D8</f>
        <v>0</v>
      </c>
      <c r="E37" s="195" t="n">
        <f aca="false">E23+E8</f>
        <v>0</v>
      </c>
      <c r="F37" s="195" t="n">
        <f aca="false">F23+F8</f>
        <v>0</v>
      </c>
      <c r="G37" s="195" t="n">
        <f aca="false">G23+G8</f>
        <v>0</v>
      </c>
      <c r="H37" s="195" t="n">
        <f aca="false">H23+H8</f>
        <v>0</v>
      </c>
      <c r="I37" s="195" t="n">
        <f aca="false">I23+I8</f>
        <v>0</v>
      </c>
      <c r="J37" s="195" t="n">
        <f aca="false">J23+J8</f>
        <v>0</v>
      </c>
      <c r="K37" s="195" t="n">
        <f aca="false">K23+K8</f>
        <v>0</v>
      </c>
      <c r="L37" s="195" t="n">
        <f aca="false">L23+L8</f>
        <v>0</v>
      </c>
      <c r="M37" s="195" t="n">
        <f aca="false">M23+M8</f>
        <v>0</v>
      </c>
      <c r="N37" s="200" t="n">
        <f aca="false">SUM(B37:M37)</f>
        <v>46239.44</v>
      </c>
    </row>
    <row r="38" customFormat="false" ht="12" hidden="false" customHeight="false" outlineLevel="0" collapsed="false">
      <c r="I38" s="195"/>
      <c r="J38" s="195"/>
      <c r="K38" s="195"/>
      <c r="L38" s="195"/>
      <c r="M38" s="195"/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-30.1299999999756</v>
      </c>
      <c r="C39" s="195" t="n">
        <f aca="false">SUM(C36:C37)-SUM(C34:C35)</f>
        <v>0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200" t="n">
        <f aca="false">SUM(B39:M39)</f>
        <v>-30.1299999999756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-0.0286069434453883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-0.0286069434453883</v>
      </c>
    </row>
    <row r="42" customFormat="false" ht="12" hidden="false" customHeight="false" outlineLevel="0" collapsed="false">
      <c r="A42" s="128" t="s">
        <v>85</v>
      </c>
      <c r="B42" s="195" t="n">
        <f aca="false">B28+B13</f>
        <v>0</v>
      </c>
      <c r="C42" s="195" t="n">
        <f aca="false">C28+C13</f>
        <v>0</v>
      </c>
      <c r="D42" s="195" t="n">
        <f aca="false">D28+D13</f>
        <v>0</v>
      </c>
      <c r="E42" s="195" t="n">
        <f aca="false">E28+E13</f>
        <v>0</v>
      </c>
      <c r="F42" s="195" t="n">
        <f aca="false">F28+F13</f>
        <v>0</v>
      </c>
      <c r="G42" s="195" t="n">
        <f aca="false">G28+G13</f>
        <v>0</v>
      </c>
      <c r="H42" s="195" t="n">
        <f aca="false">H28+H13</f>
        <v>0</v>
      </c>
      <c r="I42" s="195" t="n">
        <f aca="false">I28+I13</f>
        <v>0</v>
      </c>
      <c r="J42" s="195" t="n">
        <f aca="false">J28+J13</f>
        <v>0</v>
      </c>
      <c r="K42" s="195" t="n">
        <f aca="false">K28+K13</f>
        <v>0</v>
      </c>
      <c r="L42" s="195" t="n">
        <f aca="false">L28+L13</f>
        <v>0</v>
      </c>
      <c r="M42" s="195" t="n">
        <f aca="false">M28+M13</f>
        <v>0</v>
      </c>
      <c r="N42" s="200" t="n">
        <f aca="false">SUM(B42:M42)</f>
        <v>0</v>
      </c>
    </row>
    <row r="44" customFormat="false" ht="12" hidden="false" customHeight="false" outlineLevel="0" collapsed="false">
      <c r="A44" s="128" t="s">
        <v>86</v>
      </c>
      <c r="B44" s="195" t="n">
        <f aca="false">B42+B39</f>
        <v>-30.1299999999756</v>
      </c>
      <c r="C44" s="195" t="n">
        <f aca="false">C42+C39</f>
        <v>0</v>
      </c>
      <c r="D44" s="195" t="n">
        <f aca="false">D42+D39</f>
        <v>0</v>
      </c>
      <c r="E44" s="195" t="n">
        <f aca="false">E42+E39</f>
        <v>0</v>
      </c>
      <c r="F44" s="195" t="n">
        <f aca="false">F42+F39</f>
        <v>0</v>
      </c>
      <c r="G44" s="195" t="n">
        <f aca="false">G42+G39</f>
        <v>0</v>
      </c>
      <c r="H44" s="195" t="n">
        <f aca="false">H42+H39</f>
        <v>0</v>
      </c>
      <c r="I44" s="195" t="n">
        <f aca="false">I42+I39</f>
        <v>0</v>
      </c>
      <c r="J44" s="195" t="n">
        <f aca="false">J42+J39</f>
        <v>0</v>
      </c>
      <c r="K44" s="195" t="n">
        <f aca="false">K42+K39</f>
        <v>0</v>
      </c>
      <c r="L44" s="195" t="n">
        <f aca="false">L42+L39</f>
        <v>0</v>
      </c>
      <c r="M44" s="195" t="n">
        <f aca="false">M42+M39</f>
        <v>0</v>
      </c>
      <c r="N44" s="195" t="n">
        <f aca="false">N42+N39</f>
        <v>-30.1299999999756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-0.0286069434453883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-0.0286069434453883</v>
      </c>
    </row>
    <row r="46" customFormat="false" ht="12" hidden="false" customHeight="false" outlineLevel="0" collapsed="false">
      <c r="A46" s="199"/>
    </row>
    <row r="47" customFormat="false" ht="12" hidden="false" customHeight="false" outlineLevel="0" collapsed="false">
      <c r="N47" s="200"/>
    </row>
    <row r="48" customFormat="false" ht="12" hidden="false" customHeight="false" outlineLevel="0" collapsed="false">
      <c r="N48" s="200"/>
    </row>
    <row r="49" customFormat="false" ht="12" hidden="false" customHeight="false" outlineLevel="0" collapsed="false">
      <c r="N49" s="200"/>
    </row>
    <row r="50" customFormat="false" ht="12" hidden="false" customHeight="false" outlineLevel="0" collapsed="false">
      <c r="N50" s="200"/>
    </row>
    <row r="52" customFormat="false" ht="12" hidden="false" customHeight="false" outlineLevel="0" collapsed="false">
      <c r="I52" s="195"/>
      <c r="J52" s="195"/>
      <c r="K52" s="195"/>
      <c r="L52" s="195"/>
      <c r="M52" s="195"/>
    </row>
    <row r="53" customFormat="false" ht="12" hidden="false" customHeight="false" outlineLevel="0" collapsed="false">
      <c r="I53" s="195"/>
      <c r="J53" s="195"/>
      <c r="K53" s="195"/>
      <c r="L53" s="195"/>
      <c r="M53" s="195"/>
    </row>
    <row r="60" customFormat="false" ht="12" hidden="false" customHeight="false" outlineLevel="0" collapsed="false">
      <c r="A60" s="199"/>
    </row>
    <row r="61" customFormat="false" ht="12" hidden="false" customHeight="false" outlineLevel="0" collapsed="false">
      <c r="N61" s="200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N63" s="200"/>
    </row>
    <row r="64" customFormat="false" ht="12" hidden="false" customHeight="false" outlineLevel="0" collapsed="false">
      <c r="N64" s="200"/>
    </row>
    <row r="66" customFormat="false" ht="12" hidden="false" customHeight="false" outlineLevel="0" collapsed="false">
      <c r="I66" s="195"/>
      <c r="J66" s="195"/>
      <c r="K66" s="195"/>
      <c r="L66" s="195"/>
      <c r="M66" s="195"/>
    </row>
    <row r="67" customFormat="false" ht="12" hidden="false" customHeight="false" outlineLevel="0" collapsed="false">
      <c r="I67" s="195"/>
      <c r="J67" s="195"/>
      <c r="K67" s="195"/>
      <c r="L67" s="195"/>
      <c r="M67" s="195"/>
    </row>
    <row r="74" customFormat="false" ht="12" hidden="false" customHeight="false" outlineLevel="0" collapsed="false">
      <c r="A74" s="199"/>
    </row>
    <row r="75" customFormat="false" ht="12" hidden="false" customHeight="false" outlineLevel="0" collapsed="false">
      <c r="N75" s="200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8" customFormat="false" ht="12" hidden="false" customHeight="false" outlineLevel="0" collapsed="false">
      <c r="N78" s="200"/>
    </row>
    <row r="80" customFormat="false" ht="12" hidden="false" customHeight="false" outlineLevel="0" collapsed="false">
      <c r="I80" s="195"/>
      <c r="J80" s="195"/>
      <c r="K80" s="195"/>
      <c r="L80" s="195"/>
      <c r="M80" s="195"/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3" customFormat="false" ht="12" hidden="false" customHeight="false" outlineLevel="0" collapsed="false">
      <c r="N83" s="200"/>
    </row>
    <row r="88" customFormat="false" ht="12" hidden="false" customHeight="false" outlineLevel="0" collapsed="false">
      <c r="A88" s="199"/>
    </row>
    <row r="89" customFormat="false" ht="12" hidden="false" customHeight="false" outlineLevel="0" collapsed="false">
      <c r="N89" s="200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4" customFormat="false" ht="12" hidden="false" customHeight="false" outlineLevel="0" collapsed="false">
      <c r="I94" s="195"/>
      <c r="J94" s="195"/>
      <c r="K94" s="195"/>
      <c r="L94" s="195"/>
      <c r="M94" s="195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102" customFormat="false" ht="12" hidden="false" customHeight="false" outlineLevel="0" collapsed="false">
      <c r="A102" s="199"/>
    </row>
    <row r="103" customFormat="false" ht="12" hidden="false" customHeight="false" outlineLevel="0" collapsed="false">
      <c r="N103" s="200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8" customFormat="false" ht="12" hidden="false" customHeight="false" outlineLevel="0" collapsed="false">
      <c r="I108" s="195"/>
      <c r="J108" s="195"/>
      <c r="K108" s="195"/>
      <c r="L108" s="195"/>
      <c r="M108" s="195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7" customFormat="false" ht="12" hidden="false" customHeight="false" outlineLevel="0" collapsed="false">
      <c r="A117" s="199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31" customFormat="false" ht="12" hidden="false" customHeight="false" outlineLevel="0" collapsed="false">
      <c r="A131" s="196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7" customFormat="false" ht="12" hidden="false" customHeight="false" outlineLevel="0" collapsed="false">
      <c r="I137" s="195"/>
      <c r="J137" s="195"/>
      <c r="K137" s="195"/>
      <c r="L137" s="195"/>
      <c r="M137" s="195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45" customFormat="false" ht="12" hidden="false" customHeight="false" outlineLevel="0" collapsed="false">
      <c r="A145" s="196"/>
    </row>
    <row r="146" customFormat="false" ht="12" hidden="false" customHeight="false" outlineLevel="0" collapsed="false">
      <c r="I146" s="195"/>
      <c r="J146" s="195"/>
      <c r="K146" s="195"/>
      <c r="L146" s="195"/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I149" s="195"/>
      <c r="J149" s="195"/>
      <c r="K149" s="195"/>
      <c r="L149" s="195"/>
      <c r="M149" s="195"/>
      <c r="N149" s="200"/>
    </row>
    <row r="160" customFormat="false" ht="12" hidden="false" customHeight="false" outlineLevel="0" collapsed="false">
      <c r="A160" s="196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74" customFormat="false" ht="12" hidden="false" customHeight="false" outlineLevel="0" collapsed="false">
      <c r="A174" s="196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8" customFormat="false" ht="12" hidden="false" customHeight="false" outlineLevel="0" collapsed="false">
      <c r="A188" s="196"/>
    </row>
    <row r="189" customFormat="false" ht="12" hidden="false" customHeight="false" outlineLevel="0" collapsed="false">
      <c r="N189" s="200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4" customFormat="false" ht="12" hidden="false" customHeight="false" outlineLevel="0" collapsed="false">
      <c r="I194" s="195"/>
      <c r="J194" s="195"/>
      <c r="K194" s="195"/>
      <c r="L194" s="195"/>
      <c r="M194" s="195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203" customFormat="false" ht="12" hidden="false" customHeight="false" outlineLevel="0" collapsed="false">
      <c r="A203" s="196"/>
    </row>
    <row r="204" customFormat="false" ht="12" hidden="false" customHeight="false" outlineLevel="0" collapsed="false">
      <c r="N204" s="200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9" customFormat="false" ht="12" hidden="false" customHeight="false" outlineLevel="0" collapsed="false">
      <c r="I209" s="195"/>
      <c r="J209" s="195"/>
      <c r="K209" s="195"/>
      <c r="L209" s="195"/>
      <c r="M209" s="195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7" customFormat="false" ht="12" hidden="false" customHeight="false" outlineLevel="0" collapsed="false">
      <c r="A217" s="196"/>
    </row>
    <row r="218" customFormat="false" ht="12" hidden="false" customHeight="false" outlineLevel="0" collapsed="false">
      <c r="N218" s="200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N220" s="200"/>
    </row>
    <row r="221" customFormat="false" ht="12" hidden="false" customHeight="false" outlineLevel="0" collapsed="false">
      <c r="N221" s="200"/>
    </row>
    <row r="223" customFormat="false" ht="12" hidden="false" customHeight="false" outlineLevel="0" collapsed="false">
      <c r="I223" s="195"/>
      <c r="J223" s="195"/>
      <c r="K223" s="195"/>
      <c r="L223" s="195"/>
      <c r="M223" s="195"/>
    </row>
    <row r="224" customFormat="false" ht="12" hidden="false" customHeight="false" outlineLevel="0" collapsed="false">
      <c r="I224" s="195"/>
      <c r="J224" s="195"/>
      <c r="K224" s="195"/>
      <c r="L224" s="195"/>
      <c r="M224" s="195"/>
    </row>
    <row r="231" customFormat="false" ht="12" hidden="false" customHeight="false" outlineLevel="0" collapsed="false">
      <c r="A231" s="196"/>
    </row>
    <row r="246" customFormat="false" ht="12" hidden="false" customHeight="false" outlineLevel="0" collapsed="false">
      <c r="A246" s="196"/>
    </row>
    <row r="260" customFormat="false" ht="12" hidden="false" customHeight="false" outlineLevel="0" collapsed="false">
      <c r="A260" s="196"/>
    </row>
    <row r="274" customFormat="false" ht="12" hidden="false" customHeight="false" outlineLevel="0" collapsed="false">
      <c r="A274" s="196"/>
    </row>
    <row r="289" customFormat="false" ht="12" hidden="false" customHeight="false" outlineLevel="0" collapsed="false">
      <c r="A289" s="196"/>
    </row>
    <row r="303" customFormat="false" ht="12" hidden="false" customHeight="false" outlineLevel="0" collapsed="false">
      <c r="A303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6" activeCellId="0" sqref="C3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9.41"/>
    <col collapsed="false" customWidth="true" hidden="false" outlineLevel="0" max="14" min="14" style="128" width="11.28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164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8" t="s">
        <v>22</v>
      </c>
    </row>
    <row r="4" customFormat="false" ht="12" hidden="false" customHeight="false" outlineLevel="0" collapsed="false">
      <c r="A4" s="199" t="s">
        <v>165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202" t="n">
        <v>43338.56</v>
      </c>
      <c r="C5" s="195" t="n">
        <f aca="false">B8</f>
        <v>36947.66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202" t="n">
        <f aca="false">H8</f>
        <v>0</v>
      </c>
      <c r="J5" s="202" t="n">
        <f aca="false">I8</f>
        <v>0</v>
      </c>
      <c r="K5" s="202" t="n">
        <f aca="false">J8</f>
        <v>0</v>
      </c>
      <c r="L5" s="202" t="n">
        <f aca="false">K8</f>
        <v>0</v>
      </c>
      <c r="M5" s="202" t="n">
        <f aca="false">L8</f>
        <v>0</v>
      </c>
      <c r="N5" s="205" t="n">
        <f aca="false">SUM(B5:M5)</f>
        <v>80286.22</v>
      </c>
    </row>
    <row r="6" customFormat="false" ht="12" hidden="false" customHeight="false" outlineLevel="0" collapsed="false">
      <c r="A6" s="128" t="s">
        <v>23</v>
      </c>
      <c r="B6" s="195" t="n">
        <v>58091.47</v>
      </c>
      <c r="G6" s="200"/>
      <c r="I6" s="202"/>
      <c r="J6" s="202"/>
      <c r="K6" s="202"/>
      <c r="L6" s="202"/>
      <c r="M6" s="202"/>
      <c r="N6" s="205" t="n">
        <f aca="false">SUM(B6:M6)</f>
        <v>58091.47</v>
      </c>
    </row>
    <row r="7" customFormat="false" ht="12" hidden="false" customHeight="false" outlineLevel="0" collapsed="false">
      <c r="A7" s="128" t="s">
        <v>81</v>
      </c>
      <c r="B7" s="195" t="n">
        <v>64820.64</v>
      </c>
      <c r="G7" s="200"/>
      <c r="I7" s="202"/>
      <c r="J7" s="202"/>
      <c r="K7" s="202"/>
      <c r="L7" s="202"/>
      <c r="M7" s="202"/>
      <c r="N7" s="205" t="n">
        <f aca="false">SUM(B7:M7)</f>
        <v>64820.64</v>
      </c>
    </row>
    <row r="8" customFormat="false" ht="12" hidden="false" customHeight="false" outlineLevel="0" collapsed="false">
      <c r="A8" s="128" t="s">
        <v>82</v>
      </c>
      <c r="B8" s="195" t="n">
        <v>36947.66</v>
      </c>
      <c r="G8" s="200"/>
      <c r="I8" s="202"/>
      <c r="J8" s="202"/>
      <c r="K8" s="202"/>
      <c r="L8" s="202"/>
      <c r="M8" s="202"/>
      <c r="N8" s="205" t="n">
        <f aca="false">SUM(B8:M8)</f>
        <v>36947.66</v>
      </c>
    </row>
    <row r="9" customFormat="false" ht="12" hidden="false" customHeight="false" outlineLevel="0" collapsed="false">
      <c r="G9" s="200"/>
      <c r="N9" s="206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338.270000000004</v>
      </c>
      <c r="C10" s="195" t="n">
        <f aca="false">SUM(C7:C8)-SUM(C5:C6)</f>
        <v>-36947.66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-36609.39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0.582305801523019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-63.020250649536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5" t="n">
        <f aca="false">SUM(B13:M13)</f>
        <v>0</v>
      </c>
    </row>
    <row r="14" customFormat="false" ht="12" hidden="false" customHeight="false" outlineLevel="0" collapsed="false">
      <c r="G14" s="200" t="s">
        <v>48</v>
      </c>
    </row>
    <row r="15" customFormat="false" ht="12" hidden="false" customHeight="false" outlineLevel="0" collapsed="false">
      <c r="A15" s="128" t="s">
        <v>86</v>
      </c>
      <c r="B15" s="195" t="n">
        <f aca="false">B13+B10</f>
        <v>338.270000000004</v>
      </c>
      <c r="C15" s="195" t="n">
        <f aca="false">C13+C10</f>
        <v>-36947.66</v>
      </c>
      <c r="D15" s="195" t="n">
        <f aca="false">D13+D10</f>
        <v>0</v>
      </c>
      <c r="E15" s="195" t="n">
        <f aca="false">E13+E10</f>
        <v>0</v>
      </c>
      <c r="F15" s="195" t="n">
        <f aca="false">F13-F10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-36609.39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0.582305801523019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-63.020250649536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 t="s">
        <v>166</v>
      </c>
      <c r="G19" s="200"/>
    </row>
    <row r="20" customFormat="false" ht="12" hidden="false" customHeight="false" outlineLevel="0" collapsed="false">
      <c r="A20" s="128" t="s">
        <v>80</v>
      </c>
      <c r="B20" s="195" t="n">
        <v>7003.87</v>
      </c>
      <c r="C20" s="195" t="n">
        <f aca="false">B23</f>
        <v>6737.6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5" t="n">
        <f aca="false">SUM(B20:M20)</f>
        <v>13741.47</v>
      </c>
    </row>
    <row r="21" customFormat="false" ht="12" hidden="false" customHeight="false" outlineLevel="0" collapsed="false">
      <c r="A21" s="128" t="s">
        <v>23</v>
      </c>
      <c r="B21" s="195" t="n">
        <v>7016.78</v>
      </c>
      <c r="I21" s="195"/>
      <c r="J21" s="195"/>
      <c r="K21" s="195"/>
      <c r="L21" s="195"/>
      <c r="M21" s="195"/>
      <c r="N21" s="205" t="n">
        <f aca="false">SUM(B21:M21)</f>
        <v>7016.78</v>
      </c>
    </row>
    <row r="22" customFormat="false" ht="12" hidden="false" customHeight="false" outlineLevel="0" collapsed="false">
      <c r="A22" s="128" t="s">
        <v>81</v>
      </c>
      <c r="B22" s="195" t="n">
        <v>7684.43</v>
      </c>
      <c r="I22" s="195"/>
      <c r="J22" s="195"/>
      <c r="K22" s="195"/>
      <c r="L22" s="195"/>
      <c r="M22" s="195"/>
      <c r="N22" s="205" t="n">
        <f aca="false">SUM(B22:M22)</f>
        <v>7684.43</v>
      </c>
    </row>
    <row r="23" customFormat="false" ht="12" hidden="false" customHeight="false" outlineLevel="0" collapsed="false">
      <c r="A23" s="128" t="s">
        <v>82</v>
      </c>
      <c r="B23" s="195" t="n">
        <v>6737.6</v>
      </c>
      <c r="I23" s="195"/>
      <c r="J23" s="195"/>
      <c r="K23" s="195"/>
      <c r="L23" s="195"/>
      <c r="M23" s="195"/>
      <c r="N23" s="205" t="n">
        <f aca="false">SUM(B23:M23)</f>
        <v>6737.6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401.380000000001</v>
      </c>
      <c r="C25" s="195" t="n">
        <f aca="false">SUM(C22:C23)-SUM(C20:C21)</f>
        <v>-6737.6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-6336.22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5.72028765331108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-90.3009642599597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-267.12</v>
      </c>
      <c r="F28" s="195" t="n">
        <v>267.12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  <c r="N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401.380000000001</v>
      </c>
      <c r="C30" s="195" t="n">
        <f aca="false">C28+C25</f>
        <v>-6737.6</v>
      </c>
      <c r="D30" s="195" t="n">
        <f aca="false">D28+D25</f>
        <v>0</v>
      </c>
      <c r="E30" s="195" t="n">
        <f aca="false">E28+E25</f>
        <v>-267.12</v>
      </c>
      <c r="F30" s="195" t="n">
        <f aca="false">F28-F25</f>
        <v>267.12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-6336.22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5.72028765331108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-90.3009642599597</v>
      </c>
    </row>
    <row r="33" customFormat="false" ht="12" hidden="false" customHeight="false" outlineLevel="0" collapsed="false">
      <c r="A33" s="199"/>
      <c r="B33" s="201"/>
      <c r="C33" s="201"/>
      <c r="D33" s="201"/>
      <c r="E33" s="201"/>
      <c r="F33" s="201"/>
      <c r="G33" s="201"/>
      <c r="H33" s="201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  <c r="IU33" s="196"/>
      <c r="IV33" s="196"/>
      <c r="IW33" s="196"/>
    </row>
    <row r="34" customFormat="false" ht="12" hidden="false" customHeight="false" outlineLevel="0" collapsed="false">
      <c r="A34" s="199" t="s">
        <v>167</v>
      </c>
      <c r="N34" s="206"/>
    </row>
    <row r="35" customFormat="false" ht="12" hidden="false" customHeight="false" outlineLevel="0" collapsed="false">
      <c r="A35" s="128" t="s">
        <v>80</v>
      </c>
      <c r="B35" s="195" t="n">
        <f aca="false">B20+B5</f>
        <v>50342.43</v>
      </c>
      <c r="C35" s="195" t="n">
        <v>0</v>
      </c>
      <c r="D35" s="195" t="n">
        <f aca="false">D20+D5</f>
        <v>0</v>
      </c>
      <c r="E35" s="195" t="n">
        <f aca="false">E20+E5</f>
        <v>0</v>
      </c>
      <c r="F35" s="195" t="n">
        <f aca="false">F20+F5</f>
        <v>0</v>
      </c>
      <c r="G35" s="195" t="n">
        <f aca="false">G20+G5</f>
        <v>0</v>
      </c>
      <c r="H35" s="195" t="n">
        <f aca="false">H20+H5</f>
        <v>0</v>
      </c>
      <c r="I35" s="195" t="n">
        <f aca="false">I20+I5</f>
        <v>0</v>
      </c>
      <c r="J35" s="195" t="n">
        <f aca="false">J20+J5</f>
        <v>0</v>
      </c>
      <c r="K35" s="195" t="n">
        <f aca="false">K20+K5</f>
        <v>0</v>
      </c>
      <c r="L35" s="195" t="n">
        <f aca="false">L20+L5</f>
        <v>0</v>
      </c>
      <c r="M35" s="195" t="n">
        <f aca="false">M20+M5</f>
        <v>0</v>
      </c>
      <c r="N35" s="205" t="n">
        <f aca="false">SUM(B35:M35)</f>
        <v>50342.43</v>
      </c>
    </row>
    <row r="36" customFormat="false" ht="12" hidden="false" customHeight="false" outlineLevel="0" collapsed="false">
      <c r="A36" s="128" t="s">
        <v>23</v>
      </c>
      <c r="B36" s="195" t="n">
        <f aca="false">B21+B6</f>
        <v>65108.25</v>
      </c>
      <c r="C36" s="195" t="n">
        <f aca="false">C21+C6</f>
        <v>0</v>
      </c>
      <c r="D36" s="195" t="n">
        <f aca="false">D21+D6</f>
        <v>0</v>
      </c>
      <c r="E36" s="195" t="n">
        <f aca="false">E21+E6</f>
        <v>0</v>
      </c>
      <c r="F36" s="195" t="n">
        <f aca="false">F21+F6</f>
        <v>0</v>
      </c>
      <c r="G36" s="195" t="n">
        <f aca="false">G21+G6</f>
        <v>0</v>
      </c>
      <c r="H36" s="195" t="n">
        <f aca="false">H21+H6</f>
        <v>0</v>
      </c>
      <c r="I36" s="195" t="n">
        <f aca="false">I21+I6</f>
        <v>0</v>
      </c>
      <c r="J36" s="195" t="n">
        <f aca="false">J21+J6</f>
        <v>0</v>
      </c>
      <c r="K36" s="195" t="n">
        <f aca="false">K21+K6</f>
        <v>0</v>
      </c>
      <c r="L36" s="195" t="n">
        <f aca="false">L21+L6</f>
        <v>0</v>
      </c>
      <c r="M36" s="195" t="n">
        <f aca="false">M21+M6</f>
        <v>0</v>
      </c>
      <c r="N36" s="205" t="n">
        <f aca="false">SUM(B36:M36)</f>
        <v>65108.25</v>
      </c>
    </row>
    <row r="37" customFormat="false" ht="12" hidden="false" customHeight="false" outlineLevel="0" collapsed="false">
      <c r="A37" s="128" t="s">
        <v>81</v>
      </c>
      <c r="B37" s="195" t="n">
        <f aca="false">B22+B7</f>
        <v>72505.07</v>
      </c>
      <c r="C37" s="195" t="n">
        <f aca="false">C22+C7</f>
        <v>0</v>
      </c>
      <c r="D37" s="195" t="n">
        <f aca="false">D22+D7</f>
        <v>0</v>
      </c>
      <c r="E37" s="195" t="n">
        <f aca="false">E22+E7</f>
        <v>0</v>
      </c>
      <c r="F37" s="195" t="n">
        <f aca="false">F22+F7</f>
        <v>0</v>
      </c>
      <c r="G37" s="195" t="n">
        <f aca="false">G22+G7</f>
        <v>0</v>
      </c>
      <c r="H37" s="195" t="n">
        <f aca="false">H22+H7</f>
        <v>0</v>
      </c>
      <c r="I37" s="195" t="n">
        <f aca="false">I22+I7</f>
        <v>0</v>
      </c>
      <c r="J37" s="195" t="n">
        <f aca="false">J22+J7</f>
        <v>0</v>
      </c>
      <c r="K37" s="195" t="n">
        <f aca="false">K22+K7</f>
        <v>0</v>
      </c>
      <c r="L37" s="195" t="n">
        <f aca="false">L22+L7</f>
        <v>0</v>
      </c>
      <c r="M37" s="195" t="n">
        <f aca="false">M22+M7</f>
        <v>0</v>
      </c>
      <c r="N37" s="205" t="n">
        <f aca="false">SUM(B37:M37)</f>
        <v>72505.07</v>
      </c>
    </row>
    <row r="38" customFormat="false" ht="12" hidden="false" customHeight="false" outlineLevel="0" collapsed="false">
      <c r="A38" s="128" t="s">
        <v>82</v>
      </c>
      <c r="B38" s="195" t="n">
        <f aca="false">B23+B8</f>
        <v>43685.26</v>
      </c>
      <c r="C38" s="195" t="n">
        <f aca="false">C23+C8</f>
        <v>0</v>
      </c>
      <c r="D38" s="195" t="n">
        <f aca="false">D23+D8</f>
        <v>0</v>
      </c>
      <c r="E38" s="195" t="n">
        <f aca="false">E23+E8</f>
        <v>0</v>
      </c>
      <c r="F38" s="195" t="n">
        <f aca="false">F23+F8</f>
        <v>0</v>
      </c>
      <c r="G38" s="195" t="n">
        <f aca="false">G23+G8</f>
        <v>0</v>
      </c>
      <c r="H38" s="195" t="n">
        <f aca="false">H23+H8</f>
        <v>0</v>
      </c>
      <c r="I38" s="195" t="n">
        <f aca="false">I23+I8</f>
        <v>0</v>
      </c>
      <c r="J38" s="195" t="n">
        <f aca="false">J23+J8</f>
        <v>0</v>
      </c>
      <c r="K38" s="195" t="n">
        <f aca="false">K23+K8</f>
        <v>0</v>
      </c>
      <c r="L38" s="195" t="n">
        <f aca="false">L23+L8</f>
        <v>0</v>
      </c>
      <c r="M38" s="195" t="n">
        <f aca="false">M23+M8</f>
        <v>0</v>
      </c>
      <c r="N38" s="205" t="n">
        <f aca="false">SUM(B38:M38)</f>
        <v>43685.26</v>
      </c>
    </row>
    <row r="39" customFormat="false" ht="12" hidden="false" customHeight="false" outlineLevel="0" collapsed="false">
      <c r="I39" s="195"/>
      <c r="J39" s="195"/>
      <c r="K39" s="195"/>
      <c r="L39" s="195"/>
      <c r="M39" s="195"/>
      <c r="N39" s="195"/>
    </row>
    <row r="40" customFormat="false" ht="12" hidden="false" customHeight="false" outlineLevel="0" collapsed="false">
      <c r="A40" s="128" t="s">
        <v>83</v>
      </c>
      <c r="B40" s="195" t="n">
        <f aca="false">SUM(B37:B38)-SUM(B35:B36)</f>
        <v>739.650000000023</v>
      </c>
      <c r="C40" s="195" t="n">
        <f aca="false">SUM(C37:C38)-SUM(C35:C36)</f>
        <v>0</v>
      </c>
      <c r="D40" s="195" t="n">
        <f aca="false">SUM(D37:D38)-SUM(D35:D36)</f>
        <v>0</v>
      </c>
      <c r="E40" s="195" t="n">
        <f aca="false">SUM(E37:E38)-SUM(E35:E36)</f>
        <v>0</v>
      </c>
      <c r="F40" s="195" t="n">
        <f aca="false">SUM(F37:F38)-SUM(F35:F36)</f>
        <v>0</v>
      </c>
      <c r="G40" s="195" t="n">
        <f aca="false">SUM(G37:G38)-SUM(G35:G36)</f>
        <v>0</v>
      </c>
      <c r="H40" s="195" t="n">
        <f aca="false">SUM(H37:H38)-SUM(H35:H36)</f>
        <v>0</v>
      </c>
      <c r="I40" s="195" t="n">
        <f aca="false">SUM(I37:I38)-SUM(I35:I36)</f>
        <v>0</v>
      </c>
      <c r="J40" s="195" t="n">
        <f aca="false">SUM(J37:J38)-SUM(J35:J36)</f>
        <v>0</v>
      </c>
      <c r="K40" s="195" t="n">
        <f aca="false">SUM(K37:K38)-SUM(K35:K36)</f>
        <v>0</v>
      </c>
      <c r="L40" s="195" t="n">
        <f aca="false">SUM(L37:L38)-SUM(L35:L36)</f>
        <v>0</v>
      </c>
      <c r="M40" s="195" t="n">
        <f aca="false">SUM(M37:M38)-SUM(M35:M36)</f>
        <v>0</v>
      </c>
      <c r="N40" s="195" t="n">
        <f aca="false">SUM(N37:N38)-SUM(N35:N36)</f>
        <v>739.650000000023</v>
      </c>
    </row>
    <row r="41" customFormat="false" ht="12" hidden="false" customHeight="false" outlineLevel="0" collapsed="false">
      <c r="A41" s="128" t="s">
        <v>84</v>
      </c>
      <c r="B41" s="195" t="n">
        <f aca="false">B40/B36*100</f>
        <v>1.13603114812643</v>
      </c>
      <c r="C41" s="195" t="e">
        <f aca="false">C40/C36*100</f>
        <v>#DIV/0!</v>
      </c>
      <c r="D41" s="195" t="e">
        <f aca="false">D40/D36*100</f>
        <v>#DIV/0!</v>
      </c>
      <c r="E41" s="195" t="e">
        <f aca="false">E40/E36*100</f>
        <v>#DIV/0!</v>
      </c>
      <c r="F41" s="195" t="e">
        <f aca="false">F40/F36*100</f>
        <v>#DIV/0!</v>
      </c>
      <c r="G41" s="195" t="e">
        <f aca="false">G40/G36*100</f>
        <v>#DIV/0!</v>
      </c>
      <c r="H41" s="195" t="e">
        <f aca="false">H40/H36*100</f>
        <v>#DIV/0!</v>
      </c>
      <c r="I41" s="195" t="e">
        <f aca="false">I40/I36*100</f>
        <v>#DIV/0!</v>
      </c>
      <c r="J41" s="195" t="e">
        <f aca="false">J40/J36*100</f>
        <v>#DIV/0!</v>
      </c>
      <c r="K41" s="195" t="e">
        <f aca="false">K40/K36*100</f>
        <v>#DIV/0!</v>
      </c>
      <c r="L41" s="195" t="e">
        <f aca="false">L40/L36*100</f>
        <v>#DIV/0!</v>
      </c>
      <c r="M41" s="195" t="e">
        <f aca="false">M40/M36*100</f>
        <v>#DIV/0!</v>
      </c>
      <c r="N41" s="195" t="n">
        <f aca="false">N40/N36*100</f>
        <v>1.13603114812643</v>
      </c>
    </row>
    <row r="43" customFormat="false" ht="12" hidden="false" customHeight="false" outlineLevel="0" collapsed="false">
      <c r="A43" s="128" t="s">
        <v>85</v>
      </c>
      <c r="B43" s="195" t="n">
        <v>0</v>
      </c>
      <c r="C43" s="195" t="n">
        <v>0</v>
      </c>
      <c r="D43" s="195" t="n">
        <v>0</v>
      </c>
      <c r="E43" s="195" t="n">
        <v>0</v>
      </c>
      <c r="F43" s="195" t="n">
        <v>0</v>
      </c>
      <c r="G43" s="195" t="n">
        <v>0</v>
      </c>
      <c r="H43" s="195" t="n">
        <v>0</v>
      </c>
      <c r="I43" s="195" t="n">
        <v>0</v>
      </c>
      <c r="J43" s="195" t="n">
        <v>0</v>
      </c>
      <c r="K43" s="195" t="n">
        <v>0</v>
      </c>
      <c r="L43" s="195" t="n">
        <v>0</v>
      </c>
      <c r="M43" s="195" t="n">
        <v>0</v>
      </c>
      <c r="N43" s="195" t="n">
        <f aca="false">SUM(B43:M43)</f>
        <v>0</v>
      </c>
    </row>
    <row r="44" customFormat="false" ht="12" hidden="false" customHeight="false" outlineLevel="0" collapsed="false">
      <c r="I44" s="195"/>
      <c r="J44" s="195"/>
      <c r="K44" s="195"/>
      <c r="L44" s="195"/>
      <c r="M44" s="195"/>
      <c r="N44" s="195"/>
    </row>
    <row r="45" customFormat="false" ht="12" hidden="false" customHeight="false" outlineLevel="0" collapsed="false">
      <c r="A45" s="128" t="s">
        <v>86</v>
      </c>
      <c r="B45" s="195" t="n">
        <f aca="false">B43+B40</f>
        <v>739.650000000023</v>
      </c>
      <c r="C45" s="195" t="n">
        <f aca="false">C43+C40</f>
        <v>0</v>
      </c>
      <c r="D45" s="195" t="n">
        <f aca="false">D43+D40</f>
        <v>0</v>
      </c>
      <c r="E45" s="195" t="n">
        <f aca="false">E43+E40</f>
        <v>0</v>
      </c>
      <c r="F45" s="195" t="n">
        <f aca="false">F43+F40</f>
        <v>0</v>
      </c>
      <c r="G45" s="195" t="n">
        <f aca="false">G43+G40</f>
        <v>0</v>
      </c>
      <c r="H45" s="195" t="n">
        <f aca="false">H43+H40</f>
        <v>0</v>
      </c>
      <c r="I45" s="195" t="n">
        <f aca="false">I43+I40</f>
        <v>0</v>
      </c>
      <c r="J45" s="195" t="n">
        <f aca="false">J43+J40</f>
        <v>0</v>
      </c>
      <c r="K45" s="195" t="n">
        <f aca="false">K43+K40</f>
        <v>0</v>
      </c>
      <c r="L45" s="195" t="n">
        <f aca="false">L43+L40</f>
        <v>0</v>
      </c>
      <c r="M45" s="195" t="n">
        <f aca="false">M43+M40</f>
        <v>0</v>
      </c>
      <c r="N45" s="195" t="n">
        <f aca="false">N43+N40</f>
        <v>739.650000000023</v>
      </c>
    </row>
    <row r="46" customFormat="false" ht="12" hidden="false" customHeight="false" outlineLevel="0" collapsed="false">
      <c r="A46" s="128" t="s">
        <v>87</v>
      </c>
      <c r="B46" s="195" t="n">
        <f aca="false">B45/B36*100</f>
        <v>1.13603114812643</v>
      </c>
      <c r="C46" s="195" t="e">
        <f aca="false">C45/C36*100</f>
        <v>#DIV/0!</v>
      </c>
      <c r="D46" s="195" t="e">
        <f aca="false">D45/D36*100</f>
        <v>#DIV/0!</v>
      </c>
      <c r="E46" s="195" t="e">
        <f aca="false">E45/E36*100</f>
        <v>#DIV/0!</v>
      </c>
      <c r="F46" s="195" t="e">
        <f aca="false">F45/F36*100</f>
        <v>#DIV/0!</v>
      </c>
      <c r="G46" s="195" t="e">
        <f aca="false">G45/G36*100</f>
        <v>#DIV/0!</v>
      </c>
      <c r="H46" s="195" t="e">
        <f aca="false">H45/H36*100</f>
        <v>#DIV/0!</v>
      </c>
      <c r="I46" s="195" t="e">
        <f aca="false">I45/I36*100</f>
        <v>#DIV/0!</v>
      </c>
      <c r="J46" s="195" t="e">
        <f aca="false">J45/J36*100</f>
        <v>#DIV/0!</v>
      </c>
      <c r="K46" s="195" t="e">
        <f aca="false">K45/K36*100</f>
        <v>#DIV/0!</v>
      </c>
      <c r="L46" s="195" t="e">
        <f aca="false">L45/L36*100</f>
        <v>#DIV/0!</v>
      </c>
      <c r="M46" s="195" t="e">
        <f aca="false">M45/M36*100</f>
        <v>#DIV/0!</v>
      </c>
      <c r="N46" s="195" t="n">
        <f aca="false">N45/N36*100</f>
        <v>1.13603114812643</v>
      </c>
    </row>
    <row r="47" customFormat="false" ht="12" hidden="false" customHeight="false" outlineLevel="0" collapsed="false">
      <c r="A47" s="199"/>
    </row>
    <row r="48" customFormat="false" ht="12" hidden="false" customHeight="false" outlineLevel="0" collapsed="false">
      <c r="N48" s="206"/>
    </row>
    <row r="49" customFormat="false" ht="12" hidden="false" customHeight="false" outlineLevel="0" collapsed="false">
      <c r="N49" s="206"/>
    </row>
    <row r="50" customFormat="false" ht="12" hidden="false" customHeight="false" outlineLevel="0" collapsed="false">
      <c r="N50" s="206"/>
    </row>
    <row r="51" customFormat="false" ht="12" hidden="false" customHeight="false" outlineLevel="0" collapsed="false">
      <c r="N51" s="206"/>
    </row>
    <row r="53" customFormat="false" ht="12" hidden="false" customHeight="false" outlineLevel="0" collapsed="false">
      <c r="I53" s="195"/>
      <c r="J53" s="195"/>
      <c r="K53" s="195"/>
      <c r="L53" s="195"/>
      <c r="M53" s="195"/>
      <c r="N53" s="195"/>
    </row>
    <row r="54" customFormat="false" ht="12" hidden="false" customHeight="false" outlineLevel="0" collapsed="false">
      <c r="I54" s="195"/>
      <c r="J54" s="195"/>
      <c r="K54" s="195"/>
      <c r="L54" s="195"/>
      <c r="M54" s="195"/>
      <c r="N54" s="195"/>
    </row>
    <row r="62" customFormat="false" ht="12" hidden="false" customHeight="false" outlineLevel="0" collapsed="false">
      <c r="A62" s="199"/>
    </row>
    <row r="63" customFormat="false" ht="12" hidden="false" customHeight="false" outlineLevel="0" collapsed="false">
      <c r="N63" s="206"/>
    </row>
    <row r="64" customFormat="false" ht="12" hidden="false" customHeight="false" outlineLevel="0" collapsed="false">
      <c r="N64" s="206"/>
    </row>
    <row r="65" customFormat="false" ht="12" hidden="false" customHeight="false" outlineLevel="0" collapsed="false">
      <c r="N65" s="206"/>
    </row>
    <row r="66" customFormat="false" ht="12" hidden="false" customHeight="false" outlineLevel="0" collapsed="false">
      <c r="N66" s="206"/>
    </row>
    <row r="68" customFormat="false" ht="12" hidden="false" customHeight="false" outlineLevel="0" collapsed="false">
      <c r="I68" s="195"/>
      <c r="J68" s="195"/>
      <c r="K68" s="195"/>
      <c r="L68" s="195"/>
      <c r="M68" s="195"/>
      <c r="N68" s="195"/>
      <c r="O68" s="195"/>
      <c r="P68" s="195"/>
    </row>
    <row r="69" customFormat="false" ht="12" hidden="false" customHeight="false" outlineLevel="0" collapsed="false">
      <c r="I69" s="195"/>
      <c r="J69" s="195"/>
      <c r="K69" s="195"/>
      <c r="L69" s="195"/>
      <c r="M69" s="195"/>
      <c r="N69" s="195"/>
      <c r="O69" s="195"/>
      <c r="P69" s="195"/>
    </row>
    <row r="71" customFormat="false" ht="12" hidden="false" customHeight="false" outlineLevel="0" collapsed="false">
      <c r="N71" s="205"/>
    </row>
    <row r="73" customFormat="false" ht="12" hidden="false" customHeight="false" outlineLevel="0" collapsed="false">
      <c r="N73" s="195"/>
    </row>
    <row r="74" customFormat="false" ht="12" hidden="false" customHeight="false" outlineLevel="0" collapsed="false">
      <c r="N74" s="195"/>
    </row>
    <row r="76" customFormat="false" ht="12" hidden="false" customHeight="false" outlineLevel="0" collapsed="false">
      <c r="A76" s="199"/>
    </row>
    <row r="77" customFormat="false" ht="12" hidden="false" customHeight="false" outlineLevel="0" collapsed="false">
      <c r="N77" s="206"/>
    </row>
    <row r="78" customFormat="false" ht="12" hidden="false" customHeight="false" outlineLevel="0" collapsed="false">
      <c r="N78" s="206"/>
    </row>
    <row r="79" customFormat="false" ht="12" hidden="false" customHeight="false" outlineLevel="0" collapsed="false">
      <c r="N79" s="206"/>
    </row>
    <row r="80" customFormat="false" ht="12" hidden="false" customHeight="false" outlineLevel="0" collapsed="false">
      <c r="N80" s="206"/>
    </row>
    <row r="82" customFormat="false" ht="12" hidden="false" customHeight="false" outlineLevel="0" collapsed="false">
      <c r="I82" s="195"/>
      <c r="J82" s="195"/>
      <c r="K82" s="195"/>
      <c r="L82" s="195"/>
      <c r="M82" s="195"/>
      <c r="N82" s="195"/>
    </row>
    <row r="83" customFormat="false" ht="12" hidden="false" customHeight="false" outlineLevel="0" collapsed="false">
      <c r="I83" s="195"/>
      <c r="J83" s="195"/>
      <c r="K83" s="195"/>
      <c r="L83" s="195"/>
      <c r="M83" s="195"/>
      <c r="N83" s="195"/>
    </row>
    <row r="90" customFormat="false" ht="12" hidden="false" customHeight="false" outlineLevel="0" collapsed="false">
      <c r="A90" s="199"/>
    </row>
    <row r="91" customFormat="false" ht="12" hidden="false" customHeight="false" outlineLevel="0" collapsed="false">
      <c r="A91" s="199"/>
      <c r="N91" s="206"/>
    </row>
    <row r="92" customFormat="false" ht="12" hidden="false" customHeight="false" outlineLevel="0" collapsed="false">
      <c r="I92" s="195"/>
      <c r="J92" s="195"/>
      <c r="K92" s="195"/>
      <c r="L92" s="195"/>
      <c r="M92" s="195"/>
      <c r="N92" s="206"/>
    </row>
    <row r="93" customFormat="false" ht="12" hidden="false" customHeight="false" outlineLevel="0" collapsed="false">
      <c r="I93" s="195"/>
      <c r="J93" s="195"/>
      <c r="K93" s="195"/>
      <c r="L93" s="195"/>
      <c r="M93" s="195"/>
      <c r="N93" s="206"/>
    </row>
    <row r="94" customFormat="false" ht="12" hidden="false" customHeight="false" outlineLevel="0" collapsed="false">
      <c r="I94" s="195"/>
      <c r="J94" s="195"/>
      <c r="K94" s="195"/>
      <c r="L94" s="195"/>
      <c r="M94" s="195"/>
      <c r="N94" s="206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96" customFormat="false" ht="12" hidden="false" customHeight="false" outlineLevel="0" collapsed="false">
      <c r="I96" s="195"/>
      <c r="J96" s="195"/>
      <c r="K96" s="195"/>
      <c r="L96" s="195"/>
      <c r="M96" s="195"/>
      <c r="N96" s="195"/>
    </row>
    <row r="97" customFormat="false" ht="12" hidden="false" customHeight="false" outlineLevel="0" collapsed="false">
      <c r="I97" s="195"/>
      <c r="J97" s="195"/>
      <c r="K97" s="195"/>
      <c r="L97" s="195"/>
      <c r="M97" s="195"/>
      <c r="N97" s="195"/>
    </row>
    <row r="98" customFormat="false" ht="12" hidden="false" customHeight="false" outlineLevel="0" collapsed="false">
      <c r="I98" s="195"/>
      <c r="J98" s="195"/>
      <c r="K98" s="195"/>
      <c r="L98" s="195"/>
      <c r="M98" s="195"/>
    </row>
    <row r="104" customFormat="false" ht="12" hidden="false" customHeight="false" outlineLevel="0" collapsed="false">
      <c r="A104" s="199"/>
    </row>
    <row r="105" customFormat="false" ht="12" hidden="false" customHeight="false" outlineLevel="0" collapsed="false">
      <c r="N105" s="206"/>
    </row>
    <row r="106" customFormat="false" ht="12" hidden="false" customHeight="false" outlineLevel="0" collapsed="false">
      <c r="N106" s="206"/>
    </row>
    <row r="107" customFormat="false" ht="12" hidden="false" customHeight="false" outlineLevel="0" collapsed="false">
      <c r="N107" s="206"/>
    </row>
    <row r="108" customFormat="false" ht="12" hidden="false" customHeight="false" outlineLevel="0" collapsed="false">
      <c r="N108" s="206"/>
    </row>
    <row r="110" customFormat="false" ht="12" hidden="false" customHeight="false" outlineLevel="0" collapsed="false">
      <c r="I110" s="195"/>
      <c r="J110" s="195"/>
      <c r="K110" s="195"/>
      <c r="L110" s="195"/>
      <c r="M110" s="195"/>
      <c r="N110" s="195"/>
    </row>
    <row r="111" customFormat="false" ht="12" hidden="false" customHeight="false" outlineLevel="0" collapsed="false">
      <c r="I111" s="195"/>
      <c r="J111" s="195"/>
      <c r="K111" s="195"/>
      <c r="L111" s="195"/>
      <c r="M111" s="195"/>
      <c r="N111" s="195"/>
    </row>
    <row r="118" customFormat="false" ht="12" hidden="false" customHeight="false" outlineLevel="0" collapsed="false">
      <c r="A118" s="199"/>
    </row>
    <row r="119" customFormat="false" ht="12" hidden="false" customHeight="false" outlineLevel="0" collapsed="false">
      <c r="N119" s="206"/>
    </row>
    <row r="120" customFormat="false" ht="12" hidden="false" customHeight="false" outlineLevel="0" collapsed="false">
      <c r="N120" s="206"/>
    </row>
    <row r="121" customFormat="false" ht="12" hidden="false" customHeight="false" outlineLevel="0" collapsed="false">
      <c r="N121" s="206"/>
    </row>
    <row r="122" customFormat="false" ht="12" hidden="false" customHeight="false" outlineLevel="0" collapsed="false">
      <c r="N122" s="206"/>
    </row>
    <row r="124" customFormat="false" ht="12" hidden="false" customHeight="false" outlineLevel="0" collapsed="false">
      <c r="I124" s="195"/>
      <c r="J124" s="195"/>
      <c r="K124" s="195"/>
      <c r="L124" s="195"/>
      <c r="M124" s="195"/>
      <c r="N124" s="195"/>
    </row>
    <row r="125" customFormat="false" ht="12" hidden="false" customHeight="false" outlineLevel="0" collapsed="false">
      <c r="I125" s="195"/>
      <c r="J125" s="195"/>
      <c r="K125" s="195"/>
      <c r="L125" s="195"/>
      <c r="M125" s="195"/>
      <c r="N125" s="195"/>
    </row>
    <row r="132" customFormat="false" ht="12" hidden="false" customHeight="false" outlineLevel="0" collapsed="false">
      <c r="A132" s="199"/>
    </row>
    <row r="133" customFormat="false" ht="12" hidden="false" customHeight="false" outlineLevel="0" collapsed="false">
      <c r="N133" s="206"/>
    </row>
    <row r="134" customFormat="false" ht="12" hidden="false" customHeight="false" outlineLevel="0" collapsed="false">
      <c r="N134" s="206"/>
    </row>
    <row r="135" customFormat="false" ht="12" hidden="false" customHeight="false" outlineLevel="0" collapsed="false">
      <c r="N135" s="206"/>
    </row>
    <row r="136" customFormat="false" ht="12" hidden="false" customHeight="false" outlineLevel="0" collapsed="false">
      <c r="N136" s="206"/>
    </row>
    <row r="138" customFormat="false" ht="12" hidden="false" customHeight="false" outlineLevel="0" collapsed="false">
      <c r="I138" s="195"/>
      <c r="J138" s="195"/>
      <c r="K138" s="195"/>
      <c r="L138" s="195"/>
      <c r="M138" s="195"/>
      <c r="N138" s="195"/>
    </row>
    <row r="139" customFormat="false" ht="12" hidden="false" customHeight="false" outlineLevel="0" collapsed="false">
      <c r="I139" s="195"/>
      <c r="J139" s="195"/>
      <c r="K139" s="195"/>
      <c r="L139" s="195"/>
      <c r="M139" s="195"/>
      <c r="N139" s="195"/>
    </row>
    <row r="141" customFormat="false" ht="12" hidden="false" customHeight="false" outlineLevel="0" collapsed="false">
      <c r="N141" s="200"/>
    </row>
    <row r="143" customFormat="false" ht="12" hidden="false" customHeight="false" outlineLevel="0" collapsed="false">
      <c r="N143" s="195"/>
    </row>
    <row r="144" customFormat="false" ht="12" hidden="false" customHeight="false" outlineLevel="0" collapsed="false">
      <c r="N144" s="195"/>
    </row>
    <row r="146" customFormat="false" ht="12" hidden="false" customHeight="false" outlineLevel="0" collapsed="false">
      <c r="A146" s="199"/>
    </row>
    <row r="147" customFormat="false" ht="12" hidden="false" customHeight="false" outlineLevel="0" collapsed="false">
      <c r="N147" s="206"/>
    </row>
    <row r="148" customFormat="false" ht="12" hidden="false" customHeight="false" outlineLevel="0" collapsed="false">
      <c r="N148" s="206"/>
    </row>
    <row r="149" customFormat="false" ht="12" hidden="false" customHeight="false" outlineLevel="0" collapsed="false">
      <c r="N149" s="206"/>
    </row>
    <row r="150" customFormat="false" ht="12" hidden="false" customHeight="false" outlineLevel="0" collapsed="false">
      <c r="N150" s="206"/>
    </row>
    <row r="152" customFormat="false" ht="12" hidden="false" customHeight="false" outlineLevel="0" collapsed="false">
      <c r="I152" s="195"/>
      <c r="J152" s="195"/>
      <c r="K152" s="195"/>
      <c r="L152" s="195"/>
      <c r="M152" s="195"/>
      <c r="N152" s="195"/>
    </row>
    <row r="153" customFormat="false" ht="12" hidden="false" customHeight="false" outlineLevel="0" collapsed="false">
      <c r="I153" s="195"/>
      <c r="J153" s="195"/>
      <c r="K153" s="195"/>
      <c r="L153" s="195"/>
      <c r="M153" s="195"/>
      <c r="N153" s="195"/>
    </row>
    <row r="160" customFormat="false" ht="12" hidden="false" customHeight="false" outlineLevel="0" collapsed="false">
      <c r="A160" s="199"/>
    </row>
    <row r="161" customFormat="false" ht="12" hidden="false" customHeight="false" outlineLevel="0" collapsed="false">
      <c r="N161" s="206"/>
    </row>
    <row r="162" customFormat="false" ht="12" hidden="false" customHeight="false" outlineLevel="0" collapsed="false">
      <c r="N162" s="206"/>
    </row>
    <row r="163" customFormat="false" ht="12" hidden="false" customHeight="false" outlineLevel="0" collapsed="false">
      <c r="N163" s="206"/>
    </row>
    <row r="164" customFormat="false" ht="12" hidden="false" customHeight="false" outlineLevel="0" collapsed="false">
      <c r="N164" s="206"/>
    </row>
    <row r="166" customFormat="false" ht="12" hidden="false" customHeight="false" outlineLevel="0" collapsed="false">
      <c r="I166" s="195"/>
      <c r="J166" s="195"/>
      <c r="K166" s="195"/>
      <c r="L166" s="195"/>
      <c r="M166" s="195"/>
      <c r="N166" s="195"/>
    </row>
    <row r="167" customFormat="false" ht="12" hidden="false" customHeight="false" outlineLevel="0" collapsed="false">
      <c r="I167" s="195"/>
      <c r="J167" s="195"/>
      <c r="K167" s="195"/>
      <c r="L167" s="195"/>
      <c r="M167" s="195"/>
      <c r="N167" s="195"/>
    </row>
    <row r="175" customFormat="false" ht="12" hidden="false" customHeight="false" outlineLevel="0" collapsed="false">
      <c r="A175" s="199"/>
    </row>
    <row r="176" customFormat="false" ht="12" hidden="false" customHeight="false" outlineLevel="0" collapsed="false">
      <c r="N176" s="206"/>
    </row>
    <row r="177" customFormat="false" ht="12" hidden="false" customHeight="false" outlineLevel="0" collapsed="false">
      <c r="N177" s="206"/>
    </row>
    <row r="178" customFormat="false" ht="12" hidden="false" customHeight="false" outlineLevel="0" collapsed="false">
      <c r="N178" s="206"/>
    </row>
    <row r="179" customFormat="false" ht="12" hidden="false" customHeight="false" outlineLevel="0" collapsed="false">
      <c r="N179" s="206"/>
    </row>
    <row r="181" customFormat="false" ht="12" hidden="false" customHeight="false" outlineLevel="0" collapsed="false">
      <c r="I181" s="195"/>
      <c r="J181" s="195"/>
      <c r="K181" s="195"/>
      <c r="L181" s="195"/>
      <c r="M181" s="195"/>
      <c r="N181" s="195"/>
    </row>
    <row r="182" customFormat="false" ht="12" hidden="false" customHeight="false" outlineLevel="0" collapsed="false">
      <c r="I182" s="195"/>
      <c r="J182" s="195"/>
      <c r="K182" s="195"/>
      <c r="L182" s="195"/>
      <c r="M182" s="195"/>
      <c r="N182" s="195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6"/>
    </row>
    <row r="191" customFormat="false" ht="12" hidden="false" customHeight="false" outlineLevel="0" collapsed="false">
      <c r="N191" s="206"/>
    </row>
    <row r="192" customFormat="false" ht="12" hidden="false" customHeight="false" outlineLevel="0" collapsed="false">
      <c r="N192" s="206"/>
    </row>
    <row r="193" customFormat="false" ht="12" hidden="false" customHeight="false" outlineLevel="0" collapsed="false">
      <c r="N193" s="206"/>
    </row>
    <row r="195" customFormat="false" ht="12" hidden="false" customHeight="false" outlineLevel="0" collapsed="false">
      <c r="I195" s="195"/>
      <c r="J195" s="195"/>
      <c r="K195" s="195"/>
      <c r="L195" s="195"/>
      <c r="M195" s="195"/>
      <c r="N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  <c r="N196" s="195"/>
    </row>
    <row r="203" customFormat="false" ht="12" hidden="false" customHeight="false" outlineLevel="0" collapsed="false">
      <c r="A203" s="196"/>
    </row>
    <row r="204" customFormat="false" ht="12" hidden="false" customHeight="false" outlineLevel="0" collapsed="false">
      <c r="I204" s="195"/>
      <c r="J204" s="195"/>
      <c r="K204" s="195"/>
      <c r="L204" s="195"/>
      <c r="N204" s="206"/>
    </row>
    <row r="205" customFormat="false" ht="12" hidden="false" customHeight="false" outlineLevel="0" collapsed="false">
      <c r="N205" s="206"/>
    </row>
    <row r="206" customFormat="false" ht="12" hidden="false" customHeight="false" outlineLevel="0" collapsed="false">
      <c r="N206" s="206"/>
    </row>
    <row r="207" customFormat="false" ht="12" hidden="false" customHeight="false" outlineLevel="0" collapsed="false">
      <c r="I207" s="195"/>
      <c r="J207" s="195"/>
      <c r="K207" s="195"/>
      <c r="L207" s="195"/>
      <c r="M207" s="195"/>
      <c r="N207" s="206"/>
    </row>
    <row r="218" customFormat="false" ht="12" hidden="false" customHeight="false" outlineLevel="0" collapsed="false">
      <c r="A218" s="196"/>
    </row>
    <row r="219" customFormat="false" ht="12" hidden="false" customHeight="false" outlineLevel="0" collapsed="false">
      <c r="N219" s="206"/>
    </row>
    <row r="220" customFormat="false" ht="12" hidden="false" customHeight="false" outlineLevel="0" collapsed="false">
      <c r="N220" s="206"/>
    </row>
    <row r="221" customFormat="false" ht="12" hidden="false" customHeight="false" outlineLevel="0" collapsed="false">
      <c r="N221" s="206"/>
    </row>
    <row r="222" customFormat="false" ht="12" hidden="false" customHeight="false" outlineLevel="0" collapsed="false">
      <c r="N222" s="206"/>
    </row>
    <row r="224" customFormat="false" ht="12" hidden="false" customHeight="false" outlineLevel="0" collapsed="false">
      <c r="I224" s="195"/>
      <c r="J224" s="195"/>
      <c r="K224" s="195"/>
      <c r="L224" s="195"/>
      <c r="M224" s="195"/>
      <c r="N224" s="195"/>
    </row>
    <row r="225" customFormat="false" ht="12" hidden="false" customHeight="false" outlineLevel="0" collapsed="false">
      <c r="I225" s="195"/>
      <c r="J225" s="195"/>
      <c r="K225" s="195"/>
      <c r="L225" s="195"/>
      <c r="M225" s="195"/>
      <c r="N225" s="195"/>
    </row>
    <row r="232" customFormat="false" ht="12" hidden="false" customHeight="false" outlineLevel="0" collapsed="false">
      <c r="A232" s="196"/>
    </row>
    <row r="233" customFormat="false" ht="12" hidden="false" customHeight="false" outlineLevel="0" collapsed="false">
      <c r="N233" s="206"/>
    </row>
    <row r="234" customFormat="false" ht="12" hidden="false" customHeight="false" outlineLevel="0" collapsed="false">
      <c r="N234" s="206"/>
    </row>
    <row r="235" customFormat="false" ht="12" hidden="false" customHeight="false" outlineLevel="0" collapsed="false">
      <c r="N235" s="206"/>
    </row>
    <row r="236" customFormat="false" ht="12" hidden="false" customHeight="false" outlineLevel="0" collapsed="false">
      <c r="N236" s="206"/>
    </row>
    <row r="246" customFormat="false" ht="12" hidden="false" customHeight="false" outlineLevel="0" collapsed="false">
      <c r="A246" s="196"/>
    </row>
    <row r="247" customFormat="false" ht="12" hidden="false" customHeight="false" outlineLevel="0" collapsed="false">
      <c r="N247" s="206"/>
    </row>
    <row r="248" customFormat="false" ht="12" hidden="false" customHeight="false" outlineLevel="0" collapsed="false">
      <c r="N248" s="206"/>
    </row>
    <row r="249" customFormat="false" ht="12" hidden="false" customHeight="false" outlineLevel="0" collapsed="false">
      <c r="N249" s="206"/>
    </row>
    <row r="250" customFormat="false" ht="12" hidden="false" customHeight="false" outlineLevel="0" collapsed="false">
      <c r="N250" s="206"/>
    </row>
    <row r="252" customFormat="false" ht="12" hidden="false" customHeight="false" outlineLevel="0" collapsed="false">
      <c r="I252" s="195"/>
      <c r="J252" s="195"/>
      <c r="K252" s="195"/>
      <c r="L252" s="195"/>
      <c r="M252" s="195"/>
      <c r="N252" s="195"/>
    </row>
    <row r="253" customFormat="false" ht="12" hidden="false" customHeight="false" outlineLevel="0" collapsed="false">
      <c r="I253" s="195"/>
      <c r="J253" s="195"/>
      <c r="K253" s="195"/>
      <c r="L253" s="195"/>
      <c r="M253" s="195"/>
      <c r="N253" s="195"/>
    </row>
    <row r="261" customFormat="false" ht="12" hidden="false" customHeight="false" outlineLevel="0" collapsed="false">
      <c r="A261" s="196"/>
    </row>
    <row r="262" customFormat="false" ht="12" hidden="false" customHeight="false" outlineLevel="0" collapsed="false">
      <c r="N262" s="206"/>
    </row>
    <row r="263" customFormat="false" ht="12" hidden="false" customHeight="false" outlineLevel="0" collapsed="false">
      <c r="N263" s="206"/>
    </row>
    <row r="264" customFormat="false" ht="12" hidden="false" customHeight="false" outlineLevel="0" collapsed="false">
      <c r="N264" s="206"/>
    </row>
    <row r="265" customFormat="false" ht="12" hidden="false" customHeight="false" outlineLevel="0" collapsed="false">
      <c r="N265" s="206"/>
    </row>
    <row r="267" customFormat="false" ht="12" hidden="false" customHeight="false" outlineLevel="0" collapsed="false">
      <c r="I267" s="195"/>
      <c r="J267" s="195"/>
      <c r="K267" s="195"/>
      <c r="L267" s="195"/>
      <c r="M267" s="195"/>
      <c r="N267" s="195"/>
    </row>
    <row r="268" customFormat="false" ht="12" hidden="false" customHeight="false" outlineLevel="0" collapsed="false">
      <c r="I268" s="195"/>
      <c r="J268" s="195"/>
      <c r="K268" s="195"/>
      <c r="L268" s="195"/>
      <c r="M268" s="195"/>
      <c r="N268" s="195"/>
    </row>
    <row r="275" customFormat="false" ht="12" hidden="false" customHeight="false" outlineLevel="0" collapsed="false">
      <c r="A275" s="196"/>
    </row>
    <row r="276" customFormat="false" ht="12" hidden="false" customHeight="false" outlineLevel="0" collapsed="false">
      <c r="N276" s="206"/>
    </row>
    <row r="277" customFormat="false" ht="12" hidden="false" customHeight="false" outlineLevel="0" collapsed="false">
      <c r="N277" s="206"/>
    </row>
    <row r="278" customFormat="false" ht="12" hidden="false" customHeight="false" outlineLevel="0" collapsed="false">
      <c r="N278" s="206"/>
    </row>
    <row r="279" customFormat="false" ht="12" hidden="false" customHeight="false" outlineLevel="0" collapsed="false">
      <c r="N279" s="206"/>
    </row>
    <row r="281" customFormat="false" ht="12" hidden="false" customHeight="false" outlineLevel="0" collapsed="false">
      <c r="I281" s="195"/>
      <c r="J281" s="195"/>
      <c r="K281" s="195"/>
      <c r="L281" s="195"/>
      <c r="M281" s="195"/>
      <c r="N281" s="195"/>
    </row>
    <row r="282" customFormat="false" ht="12" hidden="false" customHeight="false" outlineLevel="0" collapsed="false">
      <c r="I282" s="195"/>
      <c r="J282" s="195"/>
      <c r="K282" s="195"/>
      <c r="L282" s="195"/>
      <c r="M282" s="195"/>
      <c r="N282" s="195"/>
    </row>
    <row r="289" customFormat="false" ht="12" hidden="false" customHeight="false" outlineLevel="0" collapsed="false">
      <c r="A289" s="196"/>
    </row>
    <row r="304" customFormat="false" ht="12" hidden="false" customHeight="false" outlineLevel="0" collapsed="false">
      <c r="A304" s="196"/>
    </row>
    <row r="318" customFormat="false" ht="12" hidden="false" customHeight="false" outlineLevel="0" collapsed="false">
      <c r="A318" s="196"/>
    </row>
    <row r="332" customFormat="false" ht="12" hidden="false" customHeight="false" outlineLevel="0" collapsed="false">
      <c r="A332" s="196"/>
    </row>
    <row r="347" customFormat="false" ht="12" hidden="false" customHeight="false" outlineLevel="0" collapsed="false">
      <c r="A347" s="196"/>
    </row>
    <row r="361" customFormat="false" ht="12" hidden="false" customHeight="false" outlineLevel="0" collapsed="false">
      <c r="A361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45" man="true" max="16383" min="0"/>
    <brk id="88" man="true" max="16383" min="0"/>
    <brk id="131" man="true" max="16383" min="0"/>
    <brk id="175" man="true" max="16383" min="0"/>
    <brk id="218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4"/>
  <sheetViews>
    <sheetView showFormulas="false" showGridLines="true" showRowColHeaders="true" showZeros="true" rightToLeft="false" tabSelected="false" showOutlineSymbols="true" defaultGridColor="true" view="normal" topLeftCell="A79" colorId="64" zoomScale="90" zoomScaleNormal="90" zoomScalePageLayoutView="100" workbookViewId="0">
      <selection pane="topLeft" activeCell="C106" activeCellId="0" sqref="C10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9" min="9" style="128" width="10.41"/>
    <col collapsed="false" customWidth="true" hidden="false" outlineLevel="0" max="10" min="10" style="128" width="10.99"/>
    <col collapsed="false" customWidth="true" hidden="false" outlineLevel="0" max="13" min="11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168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169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9493.01</v>
      </c>
      <c r="C5" s="195" t="n">
        <f aca="false">B8</f>
        <v>9521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19014.01</v>
      </c>
    </row>
    <row r="6" customFormat="false" ht="12" hidden="false" customHeight="false" outlineLevel="0" collapsed="false">
      <c r="A6" s="128" t="s">
        <v>23</v>
      </c>
      <c r="B6" s="195" t="n">
        <v>29635.76</v>
      </c>
      <c r="G6" s="200"/>
      <c r="I6" s="195"/>
      <c r="J6" s="195"/>
      <c r="K6" s="195"/>
      <c r="L6" s="195"/>
      <c r="M6" s="195"/>
      <c r="N6" s="200" t="n">
        <f aca="false">SUM(B6:M6)</f>
        <v>29635.76</v>
      </c>
    </row>
    <row r="7" customFormat="false" ht="12" hidden="false" customHeight="false" outlineLevel="0" collapsed="false">
      <c r="A7" s="128" t="s">
        <v>81</v>
      </c>
      <c r="B7" s="195" t="n">
        <v>29353.51</v>
      </c>
      <c r="G7" s="200"/>
      <c r="I7" s="195"/>
      <c r="J7" s="195"/>
      <c r="K7" s="195"/>
      <c r="L7" s="195"/>
      <c r="M7" s="195"/>
      <c r="N7" s="200" t="n">
        <f aca="false">SUM(B7:M7)</f>
        <v>29353.51</v>
      </c>
    </row>
    <row r="8" customFormat="false" ht="12" hidden="false" customHeight="false" outlineLevel="0" collapsed="false">
      <c r="A8" s="128" t="s">
        <v>82</v>
      </c>
      <c r="B8" s="195" t="n">
        <v>9521</v>
      </c>
      <c r="G8" s="200"/>
      <c r="I8" s="195"/>
      <c r="J8" s="195"/>
      <c r="K8" s="195"/>
      <c r="L8" s="195"/>
      <c r="M8" s="195"/>
      <c r="N8" s="200" t="n">
        <f aca="false">SUM(B8:M8)</f>
        <v>9521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-254.260000000002</v>
      </c>
      <c r="C10" s="195" t="n">
        <f aca="false">SUM(C7:C8)-SUM(C5:C6)</f>
        <v>-9521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-9775.26000000001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-0.857949990147045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-32.984677970128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200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f aca="false">SUM(B13:M13)</f>
        <v>0</v>
      </c>
    </row>
    <row r="14" customFormat="false" ht="12" hidden="false" customHeight="false" outlineLevel="0" collapsed="false">
      <c r="G14" s="200"/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-254.260000000002</v>
      </c>
      <c r="C15" s="195" t="n">
        <f aca="false">C13+C10</f>
        <v>-9521</v>
      </c>
      <c r="D15" s="195" t="n">
        <f aca="false">D13+D10</f>
        <v>0</v>
      </c>
      <c r="E15" s="195" t="n">
        <f aca="false">-(E13-E10)</f>
        <v>-0</v>
      </c>
      <c r="F15" s="195" t="n">
        <f aca="false">F13+F10</f>
        <v>0</v>
      </c>
      <c r="G15" s="200" t="n">
        <f aca="false">G10-G13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-9775.26000000001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-0.857949990147045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200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-32.984677970128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 t="s">
        <v>170</v>
      </c>
      <c r="G19" s="200"/>
    </row>
    <row r="20" customFormat="false" ht="12" hidden="false" customHeight="false" outlineLevel="0" collapsed="false">
      <c r="A20" s="128" t="s">
        <v>80</v>
      </c>
      <c r="B20" s="195" t="n">
        <v>6329.97</v>
      </c>
      <c r="C20" s="195" t="n">
        <f aca="false">B23</f>
        <v>6996.07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13326.04</v>
      </c>
    </row>
    <row r="21" customFormat="false" ht="12" hidden="false" customHeight="false" outlineLevel="0" collapsed="false">
      <c r="A21" s="128" t="s">
        <v>23</v>
      </c>
      <c r="B21" s="195" t="n">
        <v>35751.23</v>
      </c>
      <c r="I21" s="195"/>
      <c r="J21" s="195"/>
      <c r="K21" s="195"/>
      <c r="L21" s="195"/>
      <c r="M21" s="195"/>
      <c r="N21" s="200" t="n">
        <f aca="false">SUM(B21:M21)</f>
        <v>35751.23</v>
      </c>
    </row>
    <row r="22" customFormat="false" ht="12" hidden="false" customHeight="false" outlineLevel="0" collapsed="false">
      <c r="A22" s="128" t="s">
        <v>81</v>
      </c>
      <c r="B22" s="195" t="n">
        <v>0</v>
      </c>
      <c r="I22" s="195"/>
      <c r="J22" s="195"/>
      <c r="K22" s="195"/>
      <c r="L22" s="195"/>
      <c r="M22" s="195"/>
      <c r="N22" s="200" t="n">
        <f aca="false">SUM(B22:M22)</f>
        <v>0</v>
      </c>
    </row>
    <row r="23" customFormat="false" ht="12" hidden="false" customHeight="false" outlineLevel="0" collapsed="false">
      <c r="A23" s="128" t="s">
        <v>82</v>
      </c>
      <c r="B23" s="195" t="n">
        <v>6996.07</v>
      </c>
      <c r="I23" s="195"/>
      <c r="J23" s="195"/>
      <c r="K23" s="195"/>
      <c r="L23" s="195"/>
      <c r="M23" s="195"/>
      <c r="N23" s="200" t="n">
        <f aca="false">SUM(B23:M23)</f>
        <v>6996.07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-35085.13</v>
      </c>
      <c r="C25" s="195" t="n">
        <f aca="false">SUM(C22:C23)-SUM(C20:C21)</f>
        <v>-6996.07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-42081.2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-98.1368473196587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-117.705600618496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-35085.13</v>
      </c>
      <c r="C30" s="195" t="n">
        <f aca="false">C28+C25</f>
        <v>-6996.07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-42081.2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-98.1368473196587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-117.705600618496</v>
      </c>
    </row>
    <row r="33" customFormat="false" ht="12" hidden="false" customHeight="false" outlineLevel="0" collapsed="false">
      <c r="A33" s="199" t="s">
        <v>171</v>
      </c>
      <c r="B33" s="201"/>
      <c r="C33" s="201"/>
      <c r="D33" s="201"/>
      <c r="E33" s="201"/>
      <c r="F33" s="201"/>
      <c r="G33" s="201"/>
      <c r="H33" s="201"/>
      <c r="I33" s="196"/>
      <c r="J33" s="196"/>
      <c r="K33" s="196"/>
      <c r="L33" s="196"/>
      <c r="M33" s="196"/>
      <c r="N33" s="201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  <c r="IU33" s="196"/>
      <c r="IV33" s="196"/>
      <c r="IW33" s="196"/>
    </row>
    <row r="34" customFormat="false" ht="12" hidden="false" customHeight="false" outlineLevel="0" collapsed="false">
      <c r="A34" s="128" t="s">
        <v>80</v>
      </c>
      <c r="B34" s="195" t="n">
        <v>52953.82</v>
      </c>
      <c r="C34" s="195" t="n">
        <f aca="false">B37</f>
        <v>57951.99</v>
      </c>
      <c r="D34" s="195" t="n">
        <f aca="false">C37</f>
        <v>0</v>
      </c>
      <c r="E34" s="195" t="n">
        <f aca="false">D37</f>
        <v>0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110905.81</v>
      </c>
    </row>
    <row r="35" customFormat="false" ht="12" hidden="false" customHeight="false" outlineLevel="0" collapsed="false">
      <c r="A35" s="128" t="s">
        <v>23</v>
      </c>
      <c r="B35" s="195" t="n">
        <v>92120.82</v>
      </c>
      <c r="I35" s="195"/>
      <c r="J35" s="195"/>
      <c r="K35" s="195"/>
      <c r="L35" s="195"/>
      <c r="M35" s="195"/>
      <c r="N35" s="200" t="n">
        <f aca="false">SUM(B35:M35)</f>
        <v>92120.82</v>
      </c>
    </row>
    <row r="36" customFormat="false" ht="12" hidden="false" customHeight="false" outlineLevel="0" collapsed="false">
      <c r="A36" s="128" t="s">
        <v>81</v>
      </c>
      <c r="B36" s="195" t="n">
        <v>87195.96</v>
      </c>
      <c r="I36" s="195"/>
      <c r="J36" s="195"/>
      <c r="K36" s="195"/>
      <c r="L36" s="195"/>
      <c r="M36" s="195"/>
      <c r="N36" s="200" t="n">
        <f aca="false">SUM(B36:M36)</f>
        <v>87195.96</v>
      </c>
    </row>
    <row r="37" customFormat="false" ht="12" hidden="false" customHeight="false" outlineLevel="0" collapsed="false">
      <c r="A37" s="128" t="s">
        <v>82</v>
      </c>
      <c r="B37" s="195" t="n">
        <v>57951.99</v>
      </c>
      <c r="I37" s="195"/>
      <c r="J37" s="195"/>
      <c r="K37" s="195"/>
      <c r="L37" s="195"/>
      <c r="M37" s="195"/>
      <c r="N37" s="200" t="n">
        <f aca="false">SUM(B37:M37)</f>
        <v>57951.99</v>
      </c>
    </row>
    <row r="38" customFormat="false" ht="12" hidden="false" customHeight="false" outlineLevel="0" collapsed="false">
      <c r="N38" s="200"/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73.3099999999977</v>
      </c>
      <c r="C39" s="195" t="n">
        <f aca="false">SUM(C36:C37)-SUM(C34:C35)</f>
        <v>-57951.99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-57878.68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0.0795802729502383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-62.8290977001724</v>
      </c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-168.99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f aca="false">SUM(B42:M42)</f>
        <v>-168.99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B42+B39</f>
        <v>73.3099999999977</v>
      </c>
      <c r="C44" s="195" t="n">
        <f aca="false">C42+C39</f>
        <v>-57951.99</v>
      </c>
      <c r="D44" s="195" t="n">
        <f aca="false">D42+D39</f>
        <v>-168.99</v>
      </c>
      <c r="E44" s="195" t="n">
        <f aca="false">E42+E39</f>
        <v>0</v>
      </c>
      <c r="F44" s="195" t="n">
        <f aca="false">F42+F39</f>
        <v>0</v>
      </c>
      <c r="G44" s="195" t="n">
        <f aca="false">G42+G39</f>
        <v>0</v>
      </c>
      <c r="H44" s="195" t="n">
        <f aca="false">H42+H39</f>
        <v>0</v>
      </c>
      <c r="I44" s="195" t="n">
        <f aca="false">I42+I39</f>
        <v>0</v>
      </c>
      <c r="J44" s="195" t="n">
        <f aca="false">J42+J39</f>
        <v>0</v>
      </c>
      <c r="K44" s="195" t="n">
        <f aca="false">K42+K39</f>
        <v>0</v>
      </c>
      <c r="L44" s="195" t="n">
        <f aca="false">L42+L39</f>
        <v>0</v>
      </c>
      <c r="M44" s="195" t="n">
        <f aca="false">M42+M39</f>
        <v>0</v>
      </c>
      <c r="N44" s="195" t="n">
        <f aca="false">N42+N39</f>
        <v>-58047.67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0.0795802729502383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-63.012541573121</v>
      </c>
    </row>
    <row r="47" customFormat="false" ht="12" hidden="false" customHeight="false" outlineLevel="0" collapsed="false">
      <c r="A47" s="199" t="s">
        <v>172</v>
      </c>
    </row>
    <row r="48" customFormat="false" ht="12" hidden="false" customHeight="false" outlineLevel="0" collapsed="false">
      <c r="A48" s="128" t="s">
        <v>80</v>
      </c>
      <c r="B48" s="195" t="n">
        <v>5189.61</v>
      </c>
      <c r="C48" s="195" t="n">
        <f aca="false">B51</f>
        <v>5183.91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10373.52</v>
      </c>
    </row>
    <row r="49" customFormat="false" ht="12" hidden="false" customHeight="false" outlineLevel="0" collapsed="false">
      <c r="A49" s="128" t="s">
        <v>23</v>
      </c>
      <c r="B49" s="195" t="n">
        <v>80216.84</v>
      </c>
      <c r="I49" s="195"/>
      <c r="J49" s="195"/>
      <c r="K49" s="195"/>
      <c r="L49" s="195"/>
      <c r="M49" s="195"/>
      <c r="N49" s="200" t="n">
        <f aca="false">SUM(B49:M49)</f>
        <v>80216.84</v>
      </c>
    </row>
    <row r="50" customFormat="false" ht="12" hidden="false" customHeight="false" outlineLevel="0" collapsed="false">
      <c r="A50" s="128" t="s">
        <v>81</v>
      </c>
      <c r="B50" s="195" t="n">
        <v>80292.05</v>
      </c>
      <c r="I50" s="195"/>
      <c r="J50" s="195"/>
      <c r="K50" s="195"/>
      <c r="L50" s="195"/>
      <c r="M50" s="195"/>
      <c r="N50" s="200" t="n">
        <f aca="false">SUM(B50:M50)</f>
        <v>80292.05</v>
      </c>
    </row>
    <row r="51" customFormat="false" ht="12" hidden="false" customHeight="false" outlineLevel="0" collapsed="false">
      <c r="A51" s="128" t="s">
        <v>82</v>
      </c>
      <c r="B51" s="195" t="n">
        <v>5183.91</v>
      </c>
      <c r="I51" s="195"/>
      <c r="J51" s="195"/>
      <c r="K51" s="195"/>
      <c r="L51" s="195"/>
      <c r="M51" s="195"/>
      <c r="N51" s="200" t="n">
        <f aca="false">SUM(B51:M51)</f>
        <v>5183.91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69.5100000000093</v>
      </c>
      <c r="C53" s="195" t="n">
        <f aca="false">SUM(C50:C51)-SUM(C48:C49)</f>
        <v>-5183.91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-5114.39999999999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0.0866526280516776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-6.37571861469486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B56+B53</f>
        <v>69.5100000000093</v>
      </c>
      <c r="C58" s="195" t="n">
        <f aca="false">C56+C53</f>
        <v>-5183.91</v>
      </c>
      <c r="D58" s="195" t="n">
        <f aca="false">D56+D53</f>
        <v>0</v>
      </c>
      <c r="E58" s="195" t="n">
        <f aca="false">E56+E53</f>
        <v>0</v>
      </c>
      <c r="F58" s="195" t="n">
        <f aca="false">F56+F53</f>
        <v>0</v>
      </c>
      <c r="G58" s="195" t="n">
        <f aca="false">G56+G53</f>
        <v>0</v>
      </c>
      <c r="H58" s="195" t="n">
        <f aca="false">H56+H53</f>
        <v>0</v>
      </c>
      <c r="I58" s="195" t="n">
        <f aca="false">I56+I53</f>
        <v>0</v>
      </c>
      <c r="J58" s="195" t="n">
        <f aca="false">J56+J53</f>
        <v>0</v>
      </c>
      <c r="K58" s="195" t="n">
        <f aca="false">K56+K53</f>
        <v>0</v>
      </c>
      <c r="L58" s="195" t="n">
        <f aca="false">L56+L53</f>
        <v>0</v>
      </c>
      <c r="M58" s="195" t="n">
        <f aca="false">M56+M53</f>
        <v>0</v>
      </c>
      <c r="N58" s="195" t="n">
        <f aca="false">N56+N53</f>
        <v>-5114.39999999999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0.0866526280516776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-6.37571861469486</v>
      </c>
    </row>
    <row r="62" customFormat="false" ht="12" hidden="false" customHeight="false" outlineLevel="0" collapsed="false">
      <c r="A62" s="199" t="s">
        <v>173</v>
      </c>
    </row>
    <row r="63" customFormat="false" ht="12" hidden="false" customHeight="false" outlineLevel="0" collapsed="false">
      <c r="A63" s="128" t="s">
        <v>80</v>
      </c>
      <c r="B63" s="195" t="n">
        <v>86262.47</v>
      </c>
      <c r="C63" s="195" t="n">
        <f aca="false">B66</f>
        <v>96424.38</v>
      </c>
      <c r="D63" s="195" t="n">
        <f aca="false">C66</f>
        <v>0</v>
      </c>
      <c r="E63" s="195" t="n">
        <f aca="false">D66</f>
        <v>0</v>
      </c>
      <c r="F63" s="195" t="n">
        <f aca="false">E66</f>
        <v>0</v>
      </c>
      <c r="G63" s="195" t="n">
        <f aca="false">F66</f>
        <v>0</v>
      </c>
      <c r="H63" s="195" t="n">
        <f aca="false">G66</f>
        <v>0</v>
      </c>
      <c r="I63" s="195" t="n">
        <f aca="false">H66</f>
        <v>0</v>
      </c>
      <c r="J63" s="195" t="n">
        <f aca="false">I66</f>
        <v>0</v>
      </c>
      <c r="K63" s="195" t="n">
        <f aca="false">J66</f>
        <v>0</v>
      </c>
      <c r="L63" s="195" t="n">
        <f aca="false">K66</f>
        <v>0</v>
      </c>
      <c r="M63" s="195" t="n">
        <f aca="false">L66</f>
        <v>0</v>
      </c>
      <c r="N63" s="200" t="n">
        <f aca="false">SUM(B63:M63)</f>
        <v>182686.85</v>
      </c>
    </row>
    <row r="64" customFormat="false" ht="12" hidden="false" customHeight="false" outlineLevel="0" collapsed="false">
      <c r="A64" s="128" t="s">
        <v>23</v>
      </c>
      <c r="B64" s="195" t="n">
        <v>121106.52</v>
      </c>
      <c r="I64" s="195"/>
      <c r="J64" s="195"/>
      <c r="K64" s="195"/>
      <c r="L64" s="195"/>
      <c r="M64" s="195"/>
      <c r="N64" s="200" t="n">
        <f aca="false">SUM(B64:M64)</f>
        <v>121106.52</v>
      </c>
    </row>
    <row r="65" customFormat="false" ht="12" hidden="false" customHeight="false" outlineLevel="0" collapsed="false">
      <c r="A65" s="128" t="s">
        <v>81</v>
      </c>
      <c r="B65" s="195" t="n">
        <v>145342.75</v>
      </c>
      <c r="I65" s="195"/>
      <c r="J65" s="195"/>
      <c r="K65" s="195"/>
      <c r="L65" s="195"/>
      <c r="M65" s="195"/>
      <c r="N65" s="200" t="n">
        <f aca="false">SUM(B65:M65)</f>
        <v>145342.75</v>
      </c>
    </row>
    <row r="66" customFormat="false" ht="12" hidden="false" customHeight="false" outlineLevel="0" collapsed="false">
      <c r="A66" s="128" t="s">
        <v>82</v>
      </c>
      <c r="B66" s="195" t="n">
        <v>96424.38</v>
      </c>
      <c r="I66" s="195"/>
      <c r="J66" s="195"/>
      <c r="K66" s="195"/>
      <c r="L66" s="195"/>
      <c r="M66" s="195"/>
      <c r="N66" s="200" t="n">
        <f aca="false">SUM(B66:M66)</f>
        <v>96424.38</v>
      </c>
    </row>
    <row r="68" customFormat="false" ht="12" hidden="false" customHeight="false" outlineLevel="0" collapsed="false">
      <c r="A68" s="128" t="s">
        <v>83</v>
      </c>
      <c r="B68" s="195" t="n">
        <f aca="false">SUM(B65:B66)-SUM(B63:B64)</f>
        <v>34398.14</v>
      </c>
      <c r="C68" s="195" t="n">
        <f aca="false">SUM(C65:C66)-SUM(C63:C64)</f>
        <v>-96424.38</v>
      </c>
      <c r="D68" s="195" t="n">
        <f aca="false">SUM(D65:D66)-SUM(D63:D64)</f>
        <v>0</v>
      </c>
      <c r="E68" s="195" t="n">
        <f aca="false">SUM(E65:E66)-SUM(E63:E64)</f>
        <v>0</v>
      </c>
      <c r="F68" s="195" t="n">
        <f aca="false">SUM(F65:F66)-SUM(F63:F64)</f>
        <v>0</v>
      </c>
      <c r="G68" s="195" t="n">
        <f aca="false">SUM(G65:G66)-SUM(G63:G64)</f>
        <v>0</v>
      </c>
      <c r="H68" s="195" t="n">
        <f aca="false">SUM(H65:H66)-SUM(H63:H64)</f>
        <v>0</v>
      </c>
      <c r="I68" s="195" t="n">
        <f aca="false">SUM(I65:I66)-SUM(I63:I64)</f>
        <v>0</v>
      </c>
      <c r="J68" s="195" t="n">
        <f aca="false">SUM(J65:J66)-SUM(J63:J64)</f>
        <v>0</v>
      </c>
      <c r="K68" s="195" t="n">
        <f aca="false">SUM(K65:K66)-SUM(K63:K64)</f>
        <v>0</v>
      </c>
      <c r="L68" s="195" t="n">
        <f aca="false">SUM(L65:L66)-SUM(L63:L64)</f>
        <v>0</v>
      </c>
      <c r="M68" s="195" t="n">
        <f aca="false">SUM(M65:M66)-SUM(M63:M64)</f>
        <v>0</v>
      </c>
      <c r="N68" s="195" t="n">
        <f aca="false">SUM(N65:N66)-SUM(N63:N64)</f>
        <v>-62026.24</v>
      </c>
      <c r="O68" s="195"/>
      <c r="P68" s="195"/>
    </row>
    <row r="69" customFormat="false" ht="12" hidden="false" customHeight="false" outlineLevel="0" collapsed="false">
      <c r="A69" s="128" t="s">
        <v>84</v>
      </c>
      <c r="B69" s="195" t="n">
        <f aca="false">B68/B64*100</f>
        <v>28.4032106611601</v>
      </c>
      <c r="C69" s="195" t="e">
        <f aca="false">C68/C64*100</f>
        <v>#DIV/0!</v>
      </c>
      <c r="D69" s="195" t="e">
        <f aca="false">D68/D64*100</f>
        <v>#DIV/0!</v>
      </c>
      <c r="E69" s="195" t="e">
        <f aca="false">E68/E64*100</f>
        <v>#DIV/0!</v>
      </c>
      <c r="F69" s="195" t="e">
        <f aca="false">F68/F64*100</f>
        <v>#DIV/0!</v>
      </c>
      <c r="G69" s="195" t="e">
        <f aca="false">G68/G64*100</f>
        <v>#DIV/0!</v>
      </c>
      <c r="H69" s="195" t="e">
        <f aca="false">H68/H64*100</f>
        <v>#DIV/0!</v>
      </c>
      <c r="I69" s="195" t="e">
        <f aca="false">I68/I64*100</f>
        <v>#DIV/0!</v>
      </c>
      <c r="J69" s="195" t="e">
        <f aca="false">J68/J64*100</f>
        <v>#DIV/0!</v>
      </c>
      <c r="K69" s="195" t="e">
        <f aca="false">K68/K64*100</f>
        <v>#DIV/0!</v>
      </c>
      <c r="L69" s="195" t="e">
        <f aca="false">L68/L64*100</f>
        <v>#DIV/0!</v>
      </c>
      <c r="M69" s="195" t="e">
        <f aca="false">M68/M64*100</f>
        <v>#DIV/0!</v>
      </c>
      <c r="N69" s="195" t="n">
        <f aca="false">N68/N64*100</f>
        <v>-51.2162681249531</v>
      </c>
      <c r="O69" s="195"/>
      <c r="P69" s="195"/>
    </row>
    <row r="71" customFormat="false" ht="12" hidden="false" customHeight="false" outlineLevel="0" collapsed="false">
      <c r="A71" s="128" t="s">
        <v>85</v>
      </c>
      <c r="B71" s="195" t="n">
        <v>0</v>
      </c>
      <c r="C71" s="195" t="n">
        <v>0</v>
      </c>
      <c r="D71" s="195" t="n">
        <v>0</v>
      </c>
      <c r="E71" s="195" t="n">
        <v>0</v>
      </c>
      <c r="F71" s="195" t="n">
        <v>0</v>
      </c>
      <c r="G71" s="195" t="n">
        <v>0</v>
      </c>
      <c r="H71" s="195" t="n">
        <v>0</v>
      </c>
      <c r="I71" s="195" t="n">
        <v>0</v>
      </c>
      <c r="J71" s="195" t="n">
        <v>0</v>
      </c>
      <c r="K71" s="195" t="n">
        <v>0</v>
      </c>
      <c r="L71" s="195" t="n">
        <v>0</v>
      </c>
      <c r="M71" s="195" t="n">
        <v>0</v>
      </c>
      <c r="N71" s="195" t="n">
        <f aca="false">SUM(B71:M71)</f>
        <v>0</v>
      </c>
    </row>
    <row r="72" customFormat="false" ht="12" hidden="false" customHeight="false" outlineLevel="0" collapsed="false">
      <c r="I72" s="195"/>
      <c r="J72" s="195"/>
      <c r="K72" s="195"/>
      <c r="L72" s="195"/>
      <c r="M72" s="195"/>
    </row>
    <row r="73" customFormat="false" ht="12" hidden="false" customHeight="false" outlineLevel="0" collapsed="false">
      <c r="A73" s="128" t="s">
        <v>86</v>
      </c>
      <c r="B73" s="195" t="n">
        <f aca="false">B71+B68</f>
        <v>34398.14</v>
      </c>
      <c r="C73" s="195" t="n">
        <f aca="false">C71+C68</f>
        <v>-96424.38</v>
      </c>
      <c r="D73" s="195" t="n">
        <f aca="false">D71+D68</f>
        <v>0</v>
      </c>
      <c r="E73" s="195" t="n">
        <f aca="false">E68-E71</f>
        <v>0</v>
      </c>
      <c r="F73" s="195" t="n">
        <f aca="false">F71+F68</f>
        <v>0</v>
      </c>
      <c r="G73" s="195" t="n">
        <f aca="false">G71+G68</f>
        <v>0</v>
      </c>
      <c r="H73" s="195" t="n">
        <f aca="false">H71+H68</f>
        <v>0</v>
      </c>
      <c r="I73" s="195" t="n">
        <f aca="false">I71+I68</f>
        <v>0</v>
      </c>
      <c r="J73" s="195" t="n">
        <f aca="false">J71+J68</f>
        <v>0</v>
      </c>
      <c r="K73" s="195" t="n">
        <f aca="false">K71+K68</f>
        <v>0</v>
      </c>
      <c r="L73" s="195" t="n">
        <f aca="false">L71+L68</f>
        <v>0</v>
      </c>
      <c r="M73" s="195" t="n">
        <f aca="false">M71+M68</f>
        <v>0</v>
      </c>
      <c r="N73" s="195" t="n">
        <f aca="false">N71+N68</f>
        <v>-62026.24</v>
      </c>
    </row>
    <row r="74" customFormat="false" ht="12" hidden="false" customHeight="false" outlineLevel="0" collapsed="false">
      <c r="A74" s="128" t="s">
        <v>87</v>
      </c>
      <c r="B74" s="195" t="n">
        <f aca="false">B73/B64*100</f>
        <v>28.4032106611601</v>
      </c>
      <c r="C74" s="195" t="e">
        <f aca="false">C73/C64*100</f>
        <v>#DIV/0!</v>
      </c>
      <c r="D74" s="195" t="e">
        <f aca="false">D73/D64*100</f>
        <v>#DIV/0!</v>
      </c>
      <c r="E74" s="195" t="e">
        <f aca="false">E73/E64*100</f>
        <v>#DIV/0!</v>
      </c>
      <c r="F74" s="195" t="e">
        <f aca="false">F73/F64*100</f>
        <v>#DIV/0!</v>
      </c>
      <c r="G74" s="195" t="e">
        <f aca="false">G73/G64*100</f>
        <v>#DIV/0!</v>
      </c>
      <c r="H74" s="195" t="e">
        <f aca="false">H73/H64*100</f>
        <v>#DIV/0!</v>
      </c>
      <c r="I74" s="195" t="e">
        <f aca="false">I73/I64*100</f>
        <v>#DIV/0!</v>
      </c>
      <c r="J74" s="195" t="e">
        <f aca="false">J73/J64*100</f>
        <v>#DIV/0!</v>
      </c>
      <c r="K74" s="195" t="e">
        <f aca="false">K73/K64*100</f>
        <v>#DIV/0!</v>
      </c>
      <c r="L74" s="195" t="e">
        <f aca="false">L73/L64*100</f>
        <v>#DIV/0!</v>
      </c>
      <c r="M74" s="195" t="e">
        <f aca="false">M73/M64*100</f>
        <v>#DIV/0!</v>
      </c>
      <c r="N74" s="195" t="n">
        <f aca="false">N73/N64*100</f>
        <v>-51.2162681249531</v>
      </c>
    </row>
    <row r="76" customFormat="false" ht="12" hidden="false" customHeight="false" outlineLevel="0" collapsed="false">
      <c r="A76" s="199" t="s">
        <v>174</v>
      </c>
    </row>
    <row r="77" customFormat="false" ht="12" hidden="false" customHeight="false" outlineLevel="0" collapsed="false">
      <c r="A77" s="128" t="s">
        <v>80</v>
      </c>
      <c r="B77" s="195" t="n">
        <v>106957.3</v>
      </c>
      <c r="C77" s="195" t="n">
        <f aca="false">B80</f>
        <v>66643.12</v>
      </c>
      <c r="D77" s="195" t="n">
        <f aca="false">C80</f>
        <v>0</v>
      </c>
      <c r="E77" s="195" t="n">
        <f aca="false">D80</f>
        <v>0</v>
      </c>
      <c r="F77" s="195" t="n">
        <f aca="false">E80</f>
        <v>0</v>
      </c>
      <c r="G77" s="195" t="n">
        <f aca="false">F80</f>
        <v>0</v>
      </c>
      <c r="H77" s="195" t="n">
        <f aca="false">G80</f>
        <v>0</v>
      </c>
      <c r="I77" s="195" t="n">
        <f aca="false">H80</f>
        <v>0</v>
      </c>
      <c r="J77" s="195" t="n">
        <f aca="false">I80</f>
        <v>0</v>
      </c>
      <c r="K77" s="195" t="n">
        <f aca="false">J80</f>
        <v>0</v>
      </c>
      <c r="L77" s="195" t="n">
        <f aca="false">K80</f>
        <v>0</v>
      </c>
      <c r="M77" s="195" t="n">
        <f aca="false">L80</f>
        <v>0</v>
      </c>
      <c r="N77" s="200" t="n">
        <f aca="false">SUM(B77:M77)</f>
        <v>173600.42</v>
      </c>
    </row>
    <row r="78" customFormat="false" ht="12" hidden="false" customHeight="false" outlineLevel="0" collapsed="false">
      <c r="A78" s="128" t="s">
        <v>23</v>
      </c>
      <c r="B78" s="195" t="n">
        <v>133191.28</v>
      </c>
      <c r="I78" s="195"/>
      <c r="J78" s="195"/>
      <c r="K78" s="195"/>
      <c r="L78" s="195"/>
      <c r="M78" s="195"/>
      <c r="N78" s="200" t="n">
        <f aca="false">SUM(B78:M78)</f>
        <v>133191.28</v>
      </c>
    </row>
    <row r="79" customFormat="false" ht="12" hidden="false" customHeight="false" outlineLevel="0" collapsed="false">
      <c r="A79" s="128" t="s">
        <v>81</v>
      </c>
      <c r="B79" s="195" t="n">
        <v>170172</v>
      </c>
      <c r="I79" s="195"/>
      <c r="J79" s="195"/>
      <c r="K79" s="195"/>
      <c r="L79" s="195"/>
      <c r="M79" s="195"/>
      <c r="N79" s="200" t="n">
        <f aca="false">SUM(B79:M79)</f>
        <v>170172</v>
      </c>
    </row>
    <row r="80" customFormat="false" ht="12" hidden="false" customHeight="false" outlineLevel="0" collapsed="false">
      <c r="A80" s="128" t="s">
        <v>82</v>
      </c>
      <c r="B80" s="195" t="n">
        <v>66643.12</v>
      </c>
      <c r="I80" s="195"/>
      <c r="J80" s="195"/>
      <c r="K80" s="195"/>
      <c r="L80" s="195"/>
      <c r="M80" s="195"/>
      <c r="N80" s="200" t="n">
        <f aca="false">SUM(B80:M80)</f>
        <v>66643.12</v>
      </c>
    </row>
    <row r="82" customFormat="false" ht="12" hidden="false" customHeight="false" outlineLevel="0" collapsed="false">
      <c r="A82" s="128" t="s">
        <v>83</v>
      </c>
      <c r="B82" s="195" t="n">
        <f aca="false">SUM(B79:B80)-SUM(B77:B78)</f>
        <v>-3333.46000000002</v>
      </c>
      <c r="C82" s="195" t="n">
        <f aca="false">SUM(C79:C80)-SUM(C77:C78)</f>
        <v>-66643.12</v>
      </c>
      <c r="D82" s="195" t="n">
        <f aca="false">SUM(D79:D80)-SUM(D77:D78)</f>
        <v>0</v>
      </c>
      <c r="E82" s="195" t="n">
        <f aca="false">SUM(E79:E80)-SUM(E77:E78)</f>
        <v>0</v>
      </c>
      <c r="F82" s="195" t="n">
        <f aca="false">SUM(F79:F80)-SUM(F77:F78)</f>
        <v>0</v>
      </c>
      <c r="G82" s="195" t="n">
        <f aca="false">SUM(G79:G80)-SUM(G77:G78)</f>
        <v>0</v>
      </c>
      <c r="H82" s="195" t="n">
        <f aca="false">SUM(H79:H80)-SUM(H77:H78)</f>
        <v>0</v>
      </c>
      <c r="I82" s="195" t="n">
        <f aca="false">SUM(I79:I80)-SUM(I77:I78)</f>
        <v>0</v>
      </c>
      <c r="J82" s="195" t="n">
        <f aca="false">SUM(J79:J80)-SUM(J77:J78)</f>
        <v>0</v>
      </c>
      <c r="K82" s="195" t="n">
        <f aca="false">SUM(K79:K80)-SUM(K77:K78)</f>
        <v>0</v>
      </c>
      <c r="L82" s="195" t="n">
        <f aca="false">SUM(L79:L80)-SUM(L77:L78)</f>
        <v>0</v>
      </c>
      <c r="M82" s="195" t="n">
        <f aca="false">SUM(M79:M80)-SUM(M77:M78)</f>
        <v>0</v>
      </c>
      <c r="N82" s="195" t="n">
        <f aca="false">SUM(N79:N80)-SUM(N77:N78)</f>
        <v>-69976.58</v>
      </c>
    </row>
    <row r="83" customFormat="false" ht="12" hidden="false" customHeight="false" outlineLevel="0" collapsed="false">
      <c r="A83" s="128" t="s">
        <v>84</v>
      </c>
      <c r="B83" s="195" t="n">
        <f aca="false">B82/B78*100</f>
        <v>-2.50276144204037</v>
      </c>
      <c r="C83" s="195" t="e">
        <f aca="false">C82/C78*100</f>
        <v>#DIV/0!</v>
      </c>
      <c r="D83" s="195" t="e">
        <f aca="false">D82/D78*100</f>
        <v>#DIV/0!</v>
      </c>
      <c r="E83" s="195" t="e">
        <f aca="false">E82/E78*100</f>
        <v>#DIV/0!</v>
      </c>
      <c r="F83" s="195" t="e">
        <f aca="false">F82/F78*100</f>
        <v>#DIV/0!</v>
      </c>
      <c r="G83" s="195" t="e">
        <f aca="false">G82/G78*100</f>
        <v>#DIV/0!</v>
      </c>
      <c r="H83" s="195" t="e">
        <f aca="false">H82/H78*100</f>
        <v>#DIV/0!</v>
      </c>
      <c r="I83" s="195" t="e">
        <f aca="false">I82/I78*100</f>
        <v>#DIV/0!</v>
      </c>
      <c r="J83" s="195" t="e">
        <f aca="false">J82/J78*100</f>
        <v>#DIV/0!</v>
      </c>
      <c r="K83" s="195" t="e">
        <f aca="false">K82/K78*100</f>
        <v>#DIV/0!</v>
      </c>
      <c r="L83" s="195" t="e">
        <f aca="false">L82/L78*100</f>
        <v>#DIV/0!</v>
      </c>
      <c r="M83" s="195" t="e">
        <f aca="false">M82/M78*100</f>
        <v>#DIV/0!</v>
      </c>
      <c r="N83" s="195" t="n">
        <f aca="false">N82/N78*100</f>
        <v>-52.5384094213975</v>
      </c>
    </row>
    <row r="85" customFormat="false" ht="12" hidden="false" customHeight="false" outlineLevel="0" collapsed="false">
      <c r="A85" s="128" t="s">
        <v>85</v>
      </c>
      <c r="B85" s="195" t="n">
        <v>0</v>
      </c>
      <c r="C85" s="195" t="n">
        <v>0</v>
      </c>
      <c r="D85" s="195" t="n">
        <v>0</v>
      </c>
      <c r="E85" s="195" t="n">
        <v>0</v>
      </c>
      <c r="F85" s="195" t="n">
        <v>0</v>
      </c>
      <c r="G85" s="195" t="n">
        <v>0</v>
      </c>
      <c r="H85" s="195" t="n">
        <v>0</v>
      </c>
      <c r="I85" s="195" t="n">
        <v>0</v>
      </c>
      <c r="J85" s="195" t="n">
        <v>0</v>
      </c>
      <c r="K85" s="195" t="n">
        <v>0</v>
      </c>
      <c r="L85" s="195" t="n">
        <v>0</v>
      </c>
      <c r="M85" s="195" t="n">
        <v>0</v>
      </c>
      <c r="N85" s="195" t="n">
        <f aca="false">SUM(B85:M85)</f>
        <v>0</v>
      </c>
    </row>
    <row r="86" customFormat="false" ht="12" hidden="false" customHeight="false" outlineLevel="0" collapsed="false">
      <c r="I86" s="195"/>
      <c r="J86" s="195"/>
      <c r="K86" s="195"/>
      <c r="L86" s="195"/>
      <c r="M86" s="195"/>
    </row>
    <row r="87" customFormat="false" ht="12" hidden="false" customHeight="false" outlineLevel="0" collapsed="false">
      <c r="A87" s="128" t="s">
        <v>86</v>
      </c>
      <c r="B87" s="195" t="n">
        <f aca="false">B85+B82</f>
        <v>-3333.46000000002</v>
      </c>
      <c r="C87" s="195" t="n">
        <f aca="false">C85+C82</f>
        <v>-66643.12</v>
      </c>
      <c r="D87" s="195" t="n">
        <f aca="false">D85+D82</f>
        <v>0</v>
      </c>
      <c r="E87" s="195" t="n">
        <f aca="false">E85+E82</f>
        <v>0</v>
      </c>
      <c r="F87" s="195" t="n">
        <f aca="false">F85+F82</f>
        <v>0</v>
      </c>
      <c r="G87" s="195" t="n">
        <f aca="false">G85+G82</f>
        <v>0</v>
      </c>
      <c r="H87" s="195" t="n">
        <f aca="false">H85+H82</f>
        <v>0</v>
      </c>
      <c r="I87" s="195" t="n">
        <f aca="false">I85+I82</f>
        <v>0</v>
      </c>
      <c r="J87" s="195" t="n">
        <f aca="false">J85+J82</f>
        <v>0</v>
      </c>
      <c r="K87" s="195" t="n">
        <f aca="false">K85+K82</f>
        <v>0</v>
      </c>
      <c r="L87" s="195" t="n">
        <f aca="false">L85+L82</f>
        <v>0</v>
      </c>
      <c r="M87" s="195" t="n">
        <f aca="false">M85+M82</f>
        <v>0</v>
      </c>
      <c r="N87" s="195" t="n">
        <f aca="false">N85+N82</f>
        <v>-69976.58</v>
      </c>
    </row>
    <row r="88" customFormat="false" ht="12" hidden="false" customHeight="false" outlineLevel="0" collapsed="false">
      <c r="A88" s="128" t="s">
        <v>87</v>
      </c>
      <c r="B88" s="195" t="n">
        <f aca="false">B87/B78*100</f>
        <v>-2.50276144204037</v>
      </c>
      <c r="C88" s="195" t="e">
        <f aca="false">C87/C78*100</f>
        <v>#DIV/0!</v>
      </c>
      <c r="D88" s="195" t="e">
        <f aca="false">D87/D78*100</f>
        <v>#DIV/0!</v>
      </c>
      <c r="E88" s="195" t="e">
        <f aca="false">E87/E78*100</f>
        <v>#DIV/0!</v>
      </c>
      <c r="F88" s="195" t="e">
        <f aca="false">F87/F78*100</f>
        <v>#DIV/0!</v>
      </c>
      <c r="G88" s="195" t="e">
        <f aca="false">G87/G78*100</f>
        <v>#DIV/0!</v>
      </c>
      <c r="H88" s="195" t="e">
        <f aca="false">H87/H78*100</f>
        <v>#DIV/0!</v>
      </c>
      <c r="I88" s="195" t="e">
        <f aca="false">I87/I78*100</f>
        <v>#DIV/0!</v>
      </c>
      <c r="J88" s="195" t="e">
        <f aca="false">J87/J78*100</f>
        <v>#DIV/0!</v>
      </c>
      <c r="K88" s="195" t="e">
        <f aca="false">K87/K78*100</f>
        <v>#DIV/0!</v>
      </c>
      <c r="L88" s="195" t="e">
        <f aca="false">L87/L78*100</f>
        <v>#DIV/0!</v>
      </c>
      <c r="M88" s="195" t="e">
        <f aca="false">M87/M78*100</f>
        <v>#DIV/0!</v>
      </c>
      <c r="N88" s="195" t="n">
        <f aca="false">N87/N78*100</f>
        <v>-52.5384094213975</v>
      </c>
    </row>
    <row r="90" customFormat="false" ht="12" hidden="false" customHeight="false" outlineLevel="0" collapsed="false">
      <c r="A90" s="199" t="s">
        <v>175</v>
      </c>
    </row>
    <row r="91" customFormat="false" ht="12" hidden="false" customHeight="false" outlineLevel="0" collapsed="false">
      <c r="A91" s="128" t="s">
        <v>80</v>
      </c>
      <c r="B91" s="195" t="n">
        <v>160564.87</v>
      </c>
      <c r="C91" s="195" t="n">
        <f aca="false">B94</f>
        <v>164294.51</v>
      </c>
      <c r="D91" s="195" t="n">
        <f aca="false">C94</f>
        <v>0</v>
      </c>
      <c r="E91" s="195" t="n">
        <f aca="false">D94</f>
        <v>0</v>
      </c>
      <c r="F91" s="195" t="n">
        <f aca="false">E94</f>
        <v>0</v>
      </c>
      <c r="G91" s="195" t="n">
        <f aca="false">F94</f>
        <v>0</v>
      </c>
      <c r="H91" s="195" t="n">
        <f aca="false">G94</f>
        <v>0</v>
      </c>
      <c r="I91" s="195" t="n">
        <f aca="false">H94</f>
        <v>0</v>
      </c>
      <c r="J91" s="195" t="n">
        <f aca="false">I94</f>
        <v>0</v>
      </c>
      <c r="K91" s="195" t="n">
        <f aca="false">J94</f>
        <v>0</v>
      </c>
      <c r="L91" s="195" t="n">
        <f aca="false">K94</f>
        <v>0</v>
      </c>
      <c r="M91" s="195" t="n">
        <f aca="false">L94</f>
        <v>0</v>
      </c>
      <c r="N91" s="200" t="n">
        <f aca="false">SUM(B91:M91)</f>
        <v>324859.38</v>
      </c>
    </row>
    <row r="92" customFormat="false" ht="12" hidden="false" customHeight="false" outlineLevel="0" collapsed="false">
      <c r="A92" s="128" t="s">
        <v>23</v>
      </c>
      <c r="B92" s="195" t="n">
        <v>45111.75</v>
      </c>
      <c r="I92" s="195"/>
      <c r="J92" s="195"/>
      <c r="K92" s="195"/>
      <c r="L92" s="195"/>
      <c r="M92" s="195"/>
      <c r="N92" s="200" t="n">
        <f aca="false">SUM(B92:M92)</f>
        <v>45111.75</v>
      </c>
    </row>
    <row r="93" customFormat="false" ht="12" hidden="false" customHeight="false" outlineLevel="0" collapsed="false">
      <c r="A93" s="128" t="s">
        <v>81</v>
      </c>
      <c r="B93" s="195" t="n">
        <v>45253.72</v>
      </c>
      <c r="I93" s="195"/>
      <c r="J93" s="195"/>
      <c r="K93" s="195"/>
      <c r="L93" s="195"/>
      <c r="M93" s="195"/>
      <c r="N93" s="200" t="n">
        <f aca="false">SUM(B93:M93)</f>
        <v>45253.72</v>
      </c>
    </row>
    <row r="94" customFormat="false" ht="12" hidden="false" customHeight="false" outlineLevel="0" collapsed="false">
      <c r="A94" s="128" t="s">
        <v>82</v>
      </c>
      <c r="B94" s="195" t="n">
        <v>164294.51</v>
      </c>
      <c r="I94" s="195"/>
      <c r="J94" s="195"/>
      <c r="K94" s="195"/>
      <c r="L94" s="195"/>
      <c r="M94" s="195"/>
      <c r="N94" s="200" t="n">
        <f aca="false">SUM(B94:M94)</f>
        <v>164294.51</v>
      </c>
    </row>
    <row r="96" customFormat="false" ht="12" hidden="false" customHeight="false" outlineLevel="0" collapsed="false">
      <c r="A96" s="128" t="s">
        <v>83</v>
      </c>
      <c r="B96" s="195" t="n">
        <f aca="false">SUM(B93:B94)-SUM(B91:B92)</f>
        <v>3871.61000000002</v>
      </c>
      <c r="C96" s="195" t="n">
        <f aca="false">SUM(C93:C94)-SUM(C91:C92)</f>
        <v>-164294.51</v>
      </c>
      <c r="D96" s="195" t="n">
        <f aca="false">SUM(D93:D94)-SUM(D91:D92)</f>
        <v>0</v>
      </c>
      <c r="E96" s="195" t="n">
        <f aca="false">SUM(E93:E94)-SUM(E91:E92)</f>
        <v>0</v>
      </c>
      <c r="F96" s="195" t="n">
        <f aca="false">SUM(F93:F94)-SUM(F91:F92)</f>
        <v>0</v>
      </c>
      <c r="G96" s="195" t="n">
        <f aca="false">SUM(G93:G94)-SUM(G91:G92)</f>
        <v>0</v>
      </c>
      <c r="H96" s="195" t="n">
        <f aca="false">SUM(H93:H94)-SUM(H91:H92)</f>
        <v>0</v>
      </c>
      <c r="I96" s="195" t="n">
        <f aca="false">SUM(I93:I94)-SUM(I91:I92)</f>
        <v>0</v>
      </c>
      <c r="J96" s="195" t="n">
        <f aca="false">SUM(J93:J94)-SUM(J91:J92)</f>
        <v>0</v>
      </c>
      <c r="K96" s="195" t="n">
        <f aca="false">SUM(K93:K94)-SUM(K91:K92)</f>
        <v>0</v>
      </c>
      <c r="L96" s="195" t="n">
        <f aca="false">SUM(L93:L94)-SUM(L91:L92)</f>
        <v>0</v>
      </c>
      <c r="M96" s="195" t="n">
        <f aca="false">SUM(M93:M94)-SUM(M91:M92)</f>
        <v>0</v>
      </c>
      <c r="N96" s="195" t="n">
        <f aca="false">SUM(N93:N94)-SUM(N91:N92)</f>
        <v>-160422.9</v>
      </c>
    </row>
    <row r="97" customFormat="false" ht="12" hidden="false" customHeight="false" outlineLevel="0" collapsed="false">
      <c r="A97" s="128" t="s">
        <v>84</v>
      </c>
      <c r="B97" s="195" t="n">
        <f aca="false">B96/B92*100</f>
        <v>8.58226515264873</v>
      </c>
      <c r="C97" s="195" t="e">
        <f aca="false">C96/C92*100</f>
        <v>#DIV/0!</v>
      </c>
      <c r="D97" s="195" t="e">
        <f aca="false">D96/D92*100</f>
        <v>#DIV/0!</v>
      </c>
      <c r="E97" s="195" t="e">
        <f aca="false">E96/E92*100</f>
        <v>#DIV/0!</v>
      </c>
      <c r="F97" s="195" t="e">
        <f aca="false">F96/F92*100</f>
        <v>#DIV/0!</v>
      </c>
      <c r="G97" s="195" t="e">
        <f aca="false">G96/G92*100</f>
        <v>#DIV/0!</v>
      </c>
      <c r="H97" s="195" t="e">
        <f aca="false">H96/H92*100</f>
        <v>#DIV/0!</v>
      </c>
      <c r="I97" s="195" t="e">
        <f aca="false">I96/I92*100</f>
        <v>#DIV/0!</v>
      </c>
      <c r="J97" s="195" t="e">
        <f aca="false">J96/J92*100</f>
        <v>#DIV/0!</v>
      </c>
      <c r="K97" s="195" t="e">
        <f aca="false">K96/K93*100</f>
        <v>#DIV/0!</v>
      </c>
      <c r="L97" s="195" t="e">
        <f aca="false">L96/L92*100</f>
        <v>#DIV/0!</v>
      </c>
      <c r="M97" s="195" t="e">
        <f aca="false">M96/M92*100</f>
        <v>#DIV/0!</v>
      </c>
      <c r="N97" s="195" t="n">
        <f aca="false">N96/N92*100</f>
        <v>-355.612229629753</v>
      </c>
    </row>
    <row r="99" customFormat="false" ht="12" hidden="false" customHeight="false" outlineLevel="0" collapsed="false">
      <c r="A99" s="128" t="s">
        <v>85</v>
      </c>
      <c r="B99" s="195" t="n">
        <v>0</v>
      </c>
      <c r="C99" s="195" t="n">
        <v>0</v>
      </c>
      <c r="D99" s="195" t="n">
        <v>0</v>
      </c>
      <c r="E99" s="195" t="n">
        <v>0</v>
      </c>
      <c r="F99" s="195" t="n">
        <v>0</v>
      </c>
      <c r="G99" s="195" t="n">
        <v>0</v>
      </c>
      <c r="H99" s="195" t="n">
        <v>0</v>
      </c>
      <c r="I99" s="195" t="n">
        <v>0</v>
      </c>
      <c r="J99" s="195" t="n">
        <v>0</v>
      </c>
      <c r="K99" s="195" t="n">
        <v>0</v>
      </c>
      <c r="L99" s="195" t="n">
        <v>0</v>
      </c>
      <c r="M99" s="195" t="n">
        <v>0</v>
      </c>
      <c r="N99" s="195" t="n">
        <f aca="false">SUM(B99:M99)</f>
        <v>0</v>
      </c>
    </row>
    <row r="100" customFormat="false" ht="12" hidden="false" customHeight="false" outlineLevel="0" collapsed="false">
      <c r="I100" s="195"/>
      <c r="J100" s="195"/>
      <c r="K100" s="195"/>
      <c r="L100" s="195"/>
      <c r="M100" s="195"/>
    </row>
    <row r="101" customFormat="false" ht="12" hidden="false" customHeight="false" outlineLevel="0" collapsed="false">
      <c r="A101" s="128" t="s">
        <v>86</v>
      </c>
      <c r="B101" s="195" t="n">
        <f aca="false">B99+B96</f>
        <v>3871.61000000002</v>
      </c>
      <c r="C101" s="195" t="n">
        <f aca="false">C99+C96</f>
        <v>-164294.51</v>
      </c>
      <c r="D101" s="195" t="n">
        <f aca="false">D99+D96</f>
        <v>0</v>
      </c>
      <c r="E101" s="195" t="n">
        <f aca="false">E99+E96</f>
        <v>0</v>
      </c>
      <c r="F101" s="195" t="n">
        <f aca="false">F99+F96</f>
        <v>0</v>
      </c>
      <c r="G101" s="195" t="n">
        <f aca="false">G99+G96</f>
        <v>0</v>
      </c>
      <c r="H101" s="195" t="n">
        <f aca="false">H99+H96</f>
        <v>0</v>
      </c>
      <c r="I101" s="195" t="n">
        <f aca="false">I99+I96</f>
        <v>0</v>
      </c>
      <c r="J101" s="195" t="n">
        <f aca="false">J99+J96</f>
        <v>0</v>
      </c>
      <c r="K101" s="195" t="n">
        <f aca="false">K99+K96</f>
        <v>0</v>
      </c>
      <c r="L101" s="195" t="n">
        <f aca="false">L99+L96</f>
        <v>0</v>
      </c>
      <c r="M101" s="195" t="n">
        <f aca="false">M99+M96</f>
        <v>0</v>
      </c>
      <c r="N101" s="195" t="n">
        <f aca="false">N99+N96</f>
        <v>-160422.9</v>
      </c>
    </row>
    <row r="102" customFormat="false" ht="12" hidden="false" customHeight="false" outlineLevel="0" collapsed="false">
      <c r="A102" s="128" t="s">
        <v>87</v>
      </c>
      <c r="B102" s="195" t="n">
        <f aca="false">B101/B92*100</f>
        <v>8.58226515264873</v>
      </c>
      <c r="C102" s="195" t="e">
        <f aca="false">C101/C92*100</f>
        <v>#DIV/0!</v>
      </c>
      <c r="D102" s="195" t="e">
        <f aca="false">D101/D92*100</f>
        <v>#DIV/0!</v>
      </c>
      <c r="E102" s="195" t="e">
        <f aca="false">E101/E92*100</f>
        <v>#DIV/0!</v>
      </c>
      <c r="F102" s="195" t="e">
        <f aca="false">F101/F92*100</f>
        <v>#DIV/0!</v>
      </c>
      <c r="G102" s="195" t="e">
        <f aca="false">G101/G92*100</f>
        <v>#DIV/0!</v>
      </c>
      <c r="H102" s="195" t="e">
        <f aca="false">H101/H92*100</f>
        <v>#DIV/0!</v>
      </c>
      <c r="I102" s="195" t="e">
        <f aca="false">I101/I92*100</f>
        <v>#DIV/0!</v>
      </c>
      <c r="J102" s="195" t="e">
        <f aca="false">J101/J92*100</f>
        <v>#DIV/0!</v>
      </c>
      <c r="K102" s="195" t="e">
        <f aca="false">K101/K93*100</f>
        <v>#DIV/0!</v>
      </c>
      <c r="L102" s="195" t="e">
        <f aca="false">L101/L92*100</f>
        <v>#DIV/0!</v>
      </c>
      <c r="M102" s="195" t="e">
        <f aca="false">M101/M92*100</f>
        <v>#DIV/0!</v>
      </c>
      <c r="N102" s="195" t="n">
        <f aca="false">N101/N92*100</f>
        <v>-355.612229629753</v>
      </c>
    </row>
    <row r="103" customFormat="false" ht="12" hidden="false" customHeight="false" outlineLevel="0" collapsed="false">
      <c r="A103" s="199"/>
    </row>
    <row r="104" customFormat="false" ht="12" hidden="false" customHeight="false" outlineLevel="0" collapsed="false">
      <c r="A104" s="199" t="s">
        <v>176</v>
      </c>
      <c r="N104" s="200"/>
    </row>
    <row r="105" customFormat="false" ht="12" hidden="false" customHeight="false" outlineLevel="0" collapsed="false">
      <c r="A105" s="128" t="s">
        <v>80</v>
      </c>
      <c r="B105" s="195" t="n">
        <f aca="false">B91+B77+B63+B48+B34+B20+B5</f>
        <v>427751.05</v>
      </c>
      <c r="C105" s="195" t="n">
        <v>0</v>
      </c>
      <c r="D105" s="195" t="n">
        <f aca="false">D77+D63+D48+D34+D20+D5+D91</f>
        <v>0</v>
      </c>
      <c r="E105" s="195" t="n">
        <f aca="false">E91+E77+E63+E48+E34+E20+E5</f>
        <v>0</v>
      </c>
      <c r="F105" s="195" t="n">
        <f aca="false">F91+F77+F63+F48+F34+F20+F5</f>
        <v>0</v>
      </c>
      <c r="G105" s="195" t="n">
        <f aca="false">G91+G77+G63+G48+G34+G20+G5</f>
        <v>0</v>
      </c>
      <c r="H105" s="195" t="n">
        <f aca="false">H91+H77+H63+H48+H34+H20+H5</f>
        <v>0</v>
      </c>
      <c r="I105" s="195" t="n">
        <f aca="false">I91+I77+I63+I48+I34+I20+I5</f>
        <v>0</v>
      </c>
      <c r="J105" s="195" t="n">
        <f aca="false">J91+J77+J63+J48+J34+J20+J5</f>
        <v>0</v>
      </c>
      <c r="K105" s="195" t="n">
        <f aca="false">K91+K77+K63+K48+K34+K20+K5</f>
        <v>0</v>
      </c>
      <c r="L105" s="195" t="n">
        <f aca="false">L91+L77+L63+L48+L34+L20+L5</f>
        <v>0</v>
      </c>
      <c r="M105" s="195" t="n">
        <f aca="false">M91+M77+M63+M48+M34+M20+M5</f>
        <v>0</v>
      </c>
      <c r="N105" s="200" t="n">
        <f aca="false">SUM(B105:M105)</f>
        <v>427751.05</v>
      </c>
    </row>
    <row r="106" customFormat="false" ht="12" hidden="false" customHeight="false" outlineLevel="0" collapsed="false">
      <c r="A106" s="128" t="s">
        <v>23</v>
      </c>
      <c r="B106" s="195" t="n">
        <v>309115.51</v>
      </c>
      <c r="I106" s="195"/>
      <c r="J106" s="195"/>
      <c r="K106" s="195"/>
      <c r="L106" s="195"/>
      <c r="M106" s="195"/>
      <c r="N106" s="200" t="n">
        <f aca="false">SUM(B106:M106)</f>
        <v>309115.51</v>
      </c>
    </row>
    <row r="107" customFormat="false" ht="12" hidden="false" customHeight="false" outlineLevel="0" collapsed="false">
      <c r="A107" s="128" t="s">
        <v>81</v>
      </c>
      <c r="B107" s="195" t="n">
        <v>329591.3</v>
      </c>
      <c r="I107" s="195"/>
      <c r="J107" s="195"/>
      <c r="K107" s="195"/>
      <c r="L107" s="195"/>
      <c r="M107" s="195"/>
      <c r="N107" s="200" t="n">
        <f aca="false">SUM(B107:M107)</f>
        <v>329591.3</v>
      </c>
    </row>
    <row r="108" customFormat="false" ht="12" hidden="false" customHeight="false" outlineLevel="0" collapsed="false">
      <c r="A108" s="128" t="s">
        <v>82</v>
      </c>
      <c r="B108" s="195" t="n">
        <f aca="false">B94+B80+B66+B51+B37+B23+B8</f>
        <v>407014.98</v>
      </c>
      <c r="I108" s="195"/>
      <c r="J108" s="195"/>
      <c r="K108" s="195"/>
      <c r="L108" s="195"/>
      <c r="M108" s="195"/>
      <c r="N108" s="195" t="n">
        <f aca="false">SUM(B108:M108)</f>
        <v>407014.98</v>
      </c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A110" s="128" t="s">
        <v>83</v>
      </c>
      <c r="B110" s="195" t="n">
        <f aca="false">SUM(B107:B108)-SUM(B105:B106)</f>
        <v>-260.280000000028</v>
      </c>
      <c r="C110" s="195" t="n">
        <f aca="false">SUM(C107:C108)-SUM(C105:C106)</f>
        <v>0</v>
      </c>
      <c r="D110" s="195" t="n">
        <f aca="false">SUM(D107:D108)-SUM(D105:D106)</f>
        <v>0</v>
      </c>
      <c r="E110" s="195" t="n">
        <f aca="false">SUM(E107:E108)-SUM(E105:E106)</f>
        <v>0</v>
      </c>
      <c r="F110" s="195" t="n">
        <f aca="false">SUM(F107:F108)-SUM(F105:F106)</f>
        <v>0</v>
      </c>
      <c r="G110" s="195" t="n">
        <f aca="false">SUM(G107:G108)-SUM(G105:G106)</f>
        <v>0</v>
      </c>
      <c r="H110" s="195" t="n">
        <f aca="false">SUM(H107:H108)-SUM(H105:H106)</f>
        <v>0</v>
      </c>
      <c r="I110" s="195" t="n">
        <f aca="false">SUM(I107:I108)-SUM(I105:I106)</f>
        <v>0</v>
      </c>
      <c r="J110" s="195" t="n">
        <f aca="false">SUM(J107:J108)-SUM(J105:J106)</f>
        <v>0</v>
      </c>
      <c r="K110" s="195" t="n">
        <f aca="false">SUM(K107:K108)-SUM(K105:K106)</f>
        <v>0</v>
      </c>
      <c r="L110" s="195" t="n">
        <f aca="false">SUM(L107:L108)-SUM(L105:L106)</f>
        <v>0</v>
      </c>
      <c r="M110" s="195" t="n">
        <f aca="false">SUM(M107:M108)-SUM(M105:M106)</f>
        <v>0</v>
      </c>
      <c r="N110" s="195" t="n">
        <f aca="false">SUM(B110:M110)</f>
        <v>-260.280000000028</v>
      </c>
    </row>
    <row r="111" customFormat="false" ht="12" hidden="false" customHeight="false" outlineLevel="0" collapsed="false">
      <c r="A111" s="128" t="s">
        <v>84</v>
      </c>
      <c r="B111" s="195" t="n">
        <f aca="false">B110/B106*100</f>
        <v>-0.0842015335950072</v>
      </c>
      <c r="C111" s="195" t="e">
        <f aca="false">C110/C106*100</f>
        <v>#DIV/0!</v>
      </c>
      <c r="D111" s="195" t="e">
        <f aca="false">D110/D106*100</f>
        <v>#DIV/0!</v>
      </c>
      <c r="E111" s="195" t="e">
        <f aca="false">E110/E106*100</f>
        <v>#DIV/0!</v>
      </c>
      <c r="F111" s="195" t="e">
        <f aca="false">F110/F106*100</f>
        <v>#DIV/0!</v>
      </c>
      <c r="G111" s="195" t="e">
        <f aca="false">G110/G106*100</f>
        <v>#DIV/0!</v>
      </c>
      <c r="H111" s="195" t="e">
        <f aca="false">H110/H106*100</f>
        <v>#DIV/0!</v>
      </c>
      <c r="I111" s="195" t="e">
        <f aca="false">I110/I106*100</f>
        <v>#DIV/0!</v>
      </c>
      <c r="J111" s="195" t="e">
        <f aca="false">J110/J106*100</f>
        <v>#DIV/0!</v>
      </c>
      <c r="K111" s="195" t="e">
        <f aca="false">K110/K106*100</f>
        <v>#DIV/0!</v>
      </c>
      <c r="L111" s="195" t="e">
        <f aca="false">L110/L106*100</f>
        <v>#DIV/0!</v>
      </c>
      <c r="M111" s="195" t="e">
        <f aca="false">M110/M106*100</f>
        <v>#DIV/0!</v>
      </c>
      <c r="N111" s="195" t="n">
        <f aca="false">N110/N106*100</f>
        <v>-0.0842015335950072</v>
      </c>
    </row>
    <row r="113" customFormat="false" ht="12" hidden="false" customHeight="false" outlineLevel="0" collapsed="false">
      <c r="A113" s="128" t="s">
        <v>85</v>
      </c>
      <c r="B113" s="195" t="n">
        <f aca="false">B85+B71+B56+B42+B28+B13</f>
        <v>0</v>
      </c>
      <c r="C113" s="195" t="n">
        <f aca="false">C85+C71+C56+C42+C28+C13</f>
        <v>0</v>
      </c>
      <c r="D113" s="195" t="n">
        <v>0</v>
      </c>
      <c r="E113" s="195" t="n">
        <f aca="false">E85+E71+E56+E42+E28+E13</f>
        <v>0</v>
      </c>
      <c r="F113" s="195" t="n">
        <f aca="false">F85+F71+F56+F42+F28+F13</f>
        <v>0</v>
      </c>
      <c r="G113" s="195" t="n">
        <f aca="false">G85+G71+G56+G42+G28+G13</f>
        <v>0</v>
      </c>
      <c r="H113" s="195" t="n">
        <f aca="false">H85+H71+H56+H42+H28+H13</f>
        <v>0</v>
      </c>
      <c r="I113" s="195" t="n">
        <f aca="false">I85+I71+I56+I42+I28+I13</f>
        <v>0</v>
      </c>
      <c r="J113" s="195" t="n">
        <f aca="false">J85+J71+J56+J42+J28+J13</f>
        <v>0</v>
      </c>
      <c r="K113" s="195" t="n">
        <f aca="false">K85+K71+K56+K42+K28+K13</f>
        <v>0</v>
      </c>
      <c r="L113" s="195" t="n">
        <f aca="false">L85+L71+L56+L42+L28+L13</f>
        <v>0</v>
      </c>
      <c r="M113" s="195" t="n">
        <f aca="false">M85+M71+M56+M42+M28+M13</f>
        <v>0</v>
      </c>
      <c r="N113" s="195" t="n">
        <f aca="false">SUM(B113:M113)</f>
        <v>0</v>
      </c>
    </row>
    <row r="115" customFormat="false" ht="12" hidden="false" customHeight="false" outlineLevel="0" collapsed="false">
      <c r="A115" s="128" t="s">
        <v>86</v>
      </c>
      <c r="B115" s="195" t="n">
        <f aca="false">B113+B110</f>
        <v>-260.280000000028</v>
      </c>
      <c r="C115" s="195" t="n">
        <f aca="false">C113+C110</f>
        <v>0</v>
      </c>
      <c r="D115" s="195" t="n">
        <f aca="false">D113+D110</f>
        <v>0</v>
      </c>
      <c r="E115" s="195" t="n">
        <f aca="false">E113+E110</f>
        <v>0</v>
      </c>
      <c r="F115" s="195" t="n">
        <f aca="false">F113+F110</f>
        <v>0</v>
      </c>
      <c r="G115" s="195" t="n">
        <f aca="false">G113+G110</f>
        <v>0</v>
      </c>
      <c r="H115" s="195" t="n">
        <f aca="false">H113+H110</f>
        <v>0</v>
      </c>
      <c r="I115" s="195" t="n">
        <f aca="false">I113+I110</f>
        <v>0</v>
      </c>
      <c r="J115" s="195" t="n">
        <f aca="false">J113+J110</f>
        <v>0</v>
      </c>
      <c r="K115" s="195" t="n">
        <f aca="false">K113+K110</f>
        <v>0</v>
      </c>
      <c r="L115" s="195" t="n">
        <f aca="false">L113+L110</f>
        <v>0</v>
      </c>
      <c r="M115" s="195" t="n">
        <f aca="false">M113+M110</f>
        <v>0</v>
      </c>
      <c r="N115" s="195" t="n">
        <f aca="false">N113+N110</f>
        <v>-260.280000000028</v>
      </c>
    </row>
    <row r="116" customFormat="false" ht="12" hidden="false" customHeight="false" outlineLevel="0" collapsed="false">
      <c r="A116" s="128" t="s">
        <v>87</v>
      </c>
      <c r="B116" s="195" t="n">
        <f aca="false">B115/B106*100</f>
        <v>-0.0842015335950072</v>
      </c>
      <c r="C116" s="195" t="e">
        <f aca="false">C115/C106*100</f>
        <v>#DIV/0!</v>
      </c>
      <c r="D116" s="195" t="e">
        <f aca="false">D115/D106*100</f>
        <v>#DIV/0!</v>
      </c>
      <c r="E116" s="195" t="e">
        <f aca="false">E115/E106*100</f>
        <v>#DIV/0!</v>
      </c>
      <c r="F116" s="195" t="e">
        <f aca="false">F115/F106*100</f>
        <v>#DIV/0!</v>
      </c>
      <c r="G116" s="195" t="e">
        <f aca="false">G115/G106*100</f>
        <v>#DIV/0!</v>
      </c>
      <c r="H116" s="195" t="e">
        <f aca="false">H115/H106*100</f>
        <v>#DIV/0!</v>
      </c>
      <c r="I116" s="195" t="e">
        <f aca="false">I115/I106*100</f>
        <v>#DIV/0!</v>
      </c>
      <c r="J116" s="195" t="e">
        <f aca="false">J115/J106*100</f>
        <v>#DIV/0!</v>
      </c>
      <c r="K116" s="195" t="e">
        <f aca="false">K115/K106*100</f>
        <v>#DIV/0!</v>
      </c>
      <c r="L116" s="195" t="e">
        <f aca="false">L115/L106*100</f>
        <v>#DIV/0!</v>
      </c>
      <c r="M116" s="195" t="e">
        <f aca="false">M115/M106*100</f>
        <v>#DIV/0!</v>
      </c>
      <c r="N116" s="195" t="n">
        <f aca="false">N115/N106*100</f>
        <v>-0.0842015335950072</v>
      </c>
    </row>
    <row r="117" customFormat="false" ht="12" hidden="false" customHeight="false" outlineLevel="0" collapsed="false">
      <c r="A117" s="199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31" customFormat="false" ht="12" hidden="false" customHeight="false" outlineLevel="0" collapsed="false">
      <c r="A131" s="199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7" customFormat="false" ht="12" hidden="false" customHeight="false" outlineLevel="0" collapsed="false">
      <c r="I137" s="195"/>
      <c r="J137" s="195"/>
      <c r="K137" s="195"/>
      <c r="L137" s="195"/>
      <c r="M137" s="195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45" customFormat="false" ht="12" hidden="false" customHeight="false" outlineLevel="0" collapsed="false">
      <c r="A145" s="199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1" customFormat="false" ht="12" hidden="false" customHeight="false" outlineLevel="0" collapsed="false">
      <c r="I151" s="195"/>
      <c r="J151" s="195"/>
      <c r="K151" s="195"/>
      <c r="L151" s="195"/>
      <c r="M151" s="195"/>
    </row>
    <row r="152" customFormat="false" ht="12" hidden="false" customHeight="false" outlineLevel="0" collapsed="false">
      <c r="I152" s="195"/>
      <c r="J152" s="195"/>
      <c r="K152" s="195"/>
      <c r="L152" s="195"/>
      <c r="M152" s="195"/>
    </row>
    <row r="154" customFormat="false" ht="12" hidden="false" customHeight="false" outlineLevel="0" collapsed="false">
      <c r="N154" s="200"/>
    </row>
    <row r="159" customFormat="false" ht="12" hidden="false" customHeight="false" outlineLevel="0" collapsed="false">
      <c r="A159" s="199"/>
    </row>
    <row r="160" customFormat="false" ht="12" hidden="false" customHeight="false" outlineLevel="0" collapsed="false">
      <c r="N160" s="200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5" customFormat="false" ht="12" hidden="false" customHeight="false" outlineLevel="0" collapsed="false">
      <c r="I165" s="195"/>
      <c r="J165" s="195"/>
      <c r="K165" s="195"/>
      <c r="L165" s="195"/>
      <c r="M165" s="195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73" customFormat="false" ht="12" hidden="false" customHeight="false" outlineLevel="0" collapsed="false">
      <c r="A173" s="199"/>
    </row>
    <row r="174" customFormat="false" ht="12" hidden="false" customHeight="false" outlineLevel="0" collapsed="false">
      <c r="N174" s="200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9" customFormat="false" ht="12" hidden="false" customHeight="false" outlineLevel="0" collapsed="false">
      <c r="I179" s="195"/>
      <c r="J179" s="195"/>
      <c r="K179" s="195"/>
      <c r="L179" s="195"/>
      <c r="M179" s="195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8" customFormat="false" ht="12" hidden="false" customHeight="false" outlineLevel="0" collapsed="false">
      <c r="A188" s="199"/>
    </row>
    <row r="189" customFormat="false" ht="12" hidden="false" customHeight="false" outlineLevel="0" collapsed="false">
      <c r="N189" s="200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4" customFormat="false" ht="12" hidden="false" customHeight="false" outlineLevel="0" collapsed="false">
      <c r="I194" s="195"/>
      <c r="J194" s="195"/>
      <c r="K194" s="195"/>
      <c r="L194" s="195"/>
      <c r="M194" s="195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202" customFormat="false" ht="12" hidden="false" customHeight="false" outlineLevel="0" collapsed="false">
      <c r="A202" s="196"/>
    </row>
    <row r="203" customFormat="false" ht="12" hidden="false" customHeight="false" outlineLevel="0" collapsed="false">
      <c r="N203" s="200"/>
    </row>
    <row r="204" customFormat="false" ht="12" hidden="false" customHeight="false" outlineLevel="0" collapsed="false">
      <c r="N204" s="200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8" customFormat="false" ht="12" hidden="false" customHeight="false" outlineLevel="0" collapsed="false">
      <c r="I208" s="195"/>
      <c r="J208" s="195"/>
      <c r="K208" s="195"/>
      <c r="L208" s="195"/>
      <c r="M208" s="195"/>
    </row>
    <row r="209" customFormat="false" ht="12" hidden="false" customHeight="false" outlineLevel="0" collapsed="false">
      <c r="I209" s="195"/>
      <c r="J209" s="195"/>
      <c r="K209" s="195"/>
      <c r="L209" s="195"/>
      <c r="M209" s="195"/>
    </row>
    <row r="216" customFormat="false" ht="12" hidden="false" customHeight="false" outlineLevel="0" collapsed="false">
      <c r="A216" s="196"/>
    </row>
    <row r="217" customFormat="false" ht="12" hidden="false" customHeight="false" outlineLevel="0" collapsed="false">
      <c r="I217" s="195"/>
      <c r="J217" s="195"/>
      <c r="K217" s="195"/>
      <c r="L217" s="195"/>
      <c r="N217" s="200"/>
    </row>
    <row r="218" customFormat="false" ht="12" hidden="false" customHeight="false" outlineLevel="0" collapsed="false">
      <c r="N218" s="200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I220" s="195"/>
      <c r="J220" s="195"/>
      <c r="K220" s="195"/>
      <c r="L220" s="195"/>
      <c r="M220" s="195"/>
      <c r="N220" s="200"/>
    </row>
    <row r="231" customFormat="false" ht="12" hidden="false" customHeight="false" outlineLevel="0" collapsed="false">
      <c r="A231" s="196"/>
    </row>
    <row r="232" customFormat="false" ht="12" hidden="false" customHeight="false" outlineLevel="0" collapsed="false">
      <c r="N232" s="200"/>
    </row>
    <row r="233" customFormat="false" ht="12" hidden="false" customHeight="false" outlineLevel="0" collapsed="false">
      <c r="N233" s="200"/>
    </row>
    <row r="234" customFormat="false" ht="12" hidden="false" customHeight="false" outlineLevel="0" collapsed="false">
      <c r="N234" s="200"/>
    </row>
    <row r="235" customFormat="false" ht="12" hidden="false" customHeight="false" outlineLevel="0" collapsed="false">
      <c r="N235" s="200"/>
    </row>
    <row r="237" customFormat="false" ht="12" hidden="false" customHeight="false" outlineLevel="0" collapsed="false">
      <c r="I237" s="195"/>
      <c r="J237" s="195"/>
      <c r="K237" s="195"/>
      <c r="L237" s="195"/>
      <c r="M237" s="195"/>
    </row>
    <row r="238" customFormat="false" ht="12" hidden="false" customHeight="false" outlineLevel="0" collapsed="false">
      <c r="I238" s="195"/>
      <c r="J238" s="195"/>
      <c r="K238" s="195"/>
      <c r="L238" s="195"/>
      <c r="M238" s="195"/>
    </row>
    <row r="245" customFormat="false" ht="12" hidden="false" customHeight="false" outlineLevel="0" collapsed="false">
      <c r="A245" s="196"/>
    </row>
    <row r="246" customFormat="false" ht="12" hidden="false" customHeight="false" outlineLevel="0" collapsed="false">
      <c r="N246" s="200"/>
    </row>
    <row r="247" customFormat="false" ht="12" hidden="false" customHeight="false" outlineLevel="0" collapsed="false">
      <c r="N247" s="200"/>
    </row>
    <row r="248" customFormat="false" ht="12" hidden="false" customHeight="false" outlineLevel="0" collapsed="false">
      <c r="N248" s="200"/>
    </row>
    <row r="249" customFormat="false" ht="12" hidden="false" customHeight="false" outlineLevel="0" collapsed="false">
      <c r="N249" s="200"/>
    </row>
    <row r="259" customFormat="false" ht="12" hidden="false" customHeight="false" outlineLevel="0" collapsed="false">
      <c r="A259" s="196"/>
    </row>
    <row r="260" customFormat="false" ht="12" hidden="false" customHeight="false" outlineLevel="0" collapsed="false">
      <c r="N260" s="200"/>
    </row>
    <row r="261" customFormat="false" ht="12" hidden="false" customHeight="false" outlineLevel="0" collapsed="false">
      <c r="N261" s="200"/>
    </row>
    <row r="262" customFormat="false" ht="12" hidden="false" customHeight="false" outlineLevel="0" collapsed="false">
      <c r="N262" s="200"/>
    </row>
    <row r="263" customFormat="false" ht="12" hidden="false" customHeight="false" outlineLevel="0" collapsed="false">
      <c r="N263" s="200"/>
    </row>
    <row r="265" customFormat="false" ht="12" hidden="false" customHeight="false" outlineLevel="0" collapsed="false">
      <c r="I265" s="195"/>
      <c r="J265" s="195"/>
      <c r="K265" s="195"/>
      <c r="L265" s="195"/>
      <c r="M265" s="195"/>
    </row>
    <row r="266" customFormat="false" ht="12" hidden="false" customHeight="false" outlineLevel="0" collapsed="false">
      <c r="I266" s="195"/>
      <c r="J266" s="195"/>
      <c r="K266" s="195"/>
      <c r="L266" s="195"/>
      <c r="M266" s="195"/>
    </row>
    <row r="274" customFormat="false" ht="12" hidden="false" customHeight="false" outlineLevel="0" collapsed="false">
      <c r="A274" s="196"/>
    </row>
    <row r="275" customFormat="false" ht="12" hidden="false" customHeight="false" outlineLevel="0" collapsed="false">
      <c r="N275" s="200"/>
    </row>
    <row r="276" customFormat="false" ht="12" hidden="false" customHeight="false" outlineLevel="0" collapsed="false">
      <c r="N276" s="200"/>
    </row>
    <row r="277" customFormat="false" ht="12" hidden="false" customHeight="false" outlineLevel="0" collapsed="false">
      <c r="N277" s="200"/>
    </row>
    <row r="278" customFormat="false" ht="12" hidden="false" customHeight="false" outlineLevel="0" collapsed="false">
      <c r="N278" s="200"/>
    </row>
    <row r="280" customFormat="false" ht="12" hidden="false" customHeight="false" outlineLevel="0" collapsed="false">
      <c r="I280" s="195"/>
      <c r="J280" s="195"/>
      <c r="K280" s="195"/>
      <c r="L280" s="195"/>
      <c r="M280" s="195"/>
    </row>
    <row r="281" customFormat="false" ht="12" hidden="false" customHeight="false" outlineLevel="0" collapsed="false">
      <c r="I281" s="195"/>
      <c r="J281" s="195"/>
      <c r="K281" s="195"/>
      <c r="L281" s="195"/>
      <c r="M281" s="195"/>
    </row>
    <row r="288" customFormat="false" ht="12" hidden="false" customHeight="false" outlineLevel="0" collapsed="false">
      <c r="A288" s="196"/>
    </row>
    <row r="289" customFormat="false" ht="12" hidden="false" customHeight="false" outlineLevel="0" collapsed="false">
      <c r="N289" s="200"/>
    </row>
    <row r="290" customFormat="false" ht="12" hidden="false" customHeight="false" outlineLevel="0" collapsed="false">
      <c r="N290" s="200"/>
    </row>
    <row r="291" customFormat="false" ht="12" hidden="false" customHeight="false" outlineLevel="0" collapsed="false">
      <c r="N291" s="200"/>
    </row>
    <row r="292" customFormat="false" ht="12" hidden="false" customHeight="false" outlineLevel="0" collapsed="false">
      <c r="N292" s="200"/>
    </row>
    <row r="294" customFormat="false" ht="12" hidden="false" customHeight="false" outlineLevel="0" collapsed="false">
      <c r="I294" s="195"/>
      <c r="J294" s="195"/>
      <c r="K294" s="195"/>
      <c r="L294" s="195"/>
      <c r="M294" s="195"/>
    </row>
    <row r="295" customFormat="false" ht="12" hidden="false" customHeight="false" outlineLevel="0" collapsed="false">
      <c r="I295" s="195"/>
      <c r="J295" s="195"/>
      <c r="K295" s="195"/>
      <c r="L295" s="195"/>
      <c r="M295" s="195"/>
    </row>
    <row r="302" customFormat="false" ht="12" hidden="false" customHeight="false" outlineLevel="0" collapsed="false">
      <c r="A302" s="196"/>
    </row>
    <row r="317" customFormat="false" ht="12" hidden="false" customHeight="false" outlineLevel="0" collapsed="false">
      <c r="A317" s="196"/>
    </row>
    <row r="331" customFormat="false" ht="12" hidden="false" customHeight="false" outlineLevel="0" collapsed="false">
      <c r="A331" s="196"/>
    </row>
    <row r="345" customFormat="false" ht="12" hidden="false" customHeight="false" outlineLevel="0" collapsed="false">
      <c r="A345" s="196"/>
    </row>
    <row r="360" customFormat="false" ht="12" hidden="false" customHeight="false" outlineLevel="0" collapsed="false">
      <c r="A360" s="196"/>
    </row>
    <row r="374" customFormat="false" ht="12" hidden="false" customHeight="false" outlineLevel="0" collapsed="false">
      <c r="A37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88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7"/>
  <sheetViews>
    <sheetView showFormulas="false" showGridLines="tru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C33" activeCellId="0" sqref="C3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9" min="9" style="128" width="10.99"/>
    <col collapsed="false" customWidth="true" hidden="false" outlineLevel="0" max="13" min="10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177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178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272041.18</v>
      </c>
      <c r="C5" s="195" t="n">
        <f aca="false">B8</f>
        <v>212980.08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485021.26</v>
      </c>
    </row>
    <row r="6" customFormat="false" ht="12" hidden="false" customHeight="false" outlineLevel="0" collapsed="false">
      <c r="A6" s="128" t="s">
        <v>23</v>
      </c>
      <c r="B6" s="195" t="n">
        <v>311825.95</v>
      </c>
      <c r="G6" s="200"/>
      <c r="I6" s="195"/>
      <c r="J6" s="195"/>
      <c r="K6" s="195"/>
      <c r="L6" s="195"/>
      <c r="M6" s="195"/>
      <c r="N6" s="200" t="n">
        <f aca="false">SUM(B6:M6)</f>
        <v>311825.95</v>
      </c>
    </row>
    <row r="7" customFormat="false" ht="12" hidden="false" customHeight="false" outlineLevel="0" collapsed="false">
      <c r="A7" s="128" t="s">
        <v>81</v>
      </c>
      <c r="B7" s="195" t="n">
        <v>368749.16</v>
      </c>
      <c r="G7" s="200"/>
      <c r="I7" s="195"/>
      <c r="J7" s="195"/>
      <c r="K7" s="195"/>
      <c r="L7" s="195"/>
      <c r="M7" s="195"/>
      <c r="N7" s="200" t="n">
        <f aca="false">SUM(B7:M7)</f>
        <v>368749.16</v>
      </c>
    </row>
    <row r="8" customFormat="false" ht="12" hidden="false" customHeight="false" outlineLevel="0" collapsed="false">
      <c r="A8" s="128" t="s">
        <v>82</v>
      </c>
      <c r="B8" s="195" t="n">
        <v>212980.08</v>
      </c>
      <c r="G8" s="200"/>
      <c r="I8" s="195"/>
      <c r="J8" s="195"/>
      <c r="K8" s="195"/>
      <c r="L8" s="195"/>
      <c r="M8" s="195"/>
      <c r="N8" s="200" t="n">
        <f aca="false">SUM(B8:M8)</f>
        <v>212980.08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-2137.89000000001</v>
      </c>
      <c r="C10" s="195" t="n">
        <f aca="false">SUM(C7:C8)-SUM(C5:C6)</f>
        <v>-212980.08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-215117.97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-0.685603619583301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-68.986551632409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f aca="false">SUM(B13:M13)</f>
        <v>0</v>
      </c>
    </row>
    <row r="14" customFormat="false" ht="12" hidden="false" customHeight="false" outlineLevel="0" collapsed="false">
      <c r="G14" s="200"/>
    </row>
    <row r="15" customFormat="false" ht="12" hidden="false" customHeight="false" outlineLevel="0" collapsed="false">
      <c r="A15" s="128" t="s">
        <v>86</v>
      </c>
      <c r="B15" s="195" t="n">
        <f aca="false">B13+B10</f>
        <v>-2137.89000000001</v>
      </c>
      <c r="C15" s="195" t="n">
        <f aca="false">C13+C10</f>
        <v>-212980.08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200" t="n">
        <f aca="false">N10-N13</f>
        <v>-215117.97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-0.685603619583301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200" t="n">
        <f aca="false">N15/N6*100</f>
        <v>-68.986551632409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9" t="s">
        <v>179</v>
      </c>
      <c r="B18" s="201"/>
      <c r="C18" s="201"/>
      <c r="D18" s="201"/>
      <c r="E18" s="201"/>
      <c r="F18" s="201"/>
      <c r="G18" s="201"/>
      <c r="H18" s="201"/>
      <c r="I18" s="196"/>
      <c r="J18" s="196"/>
      <c r="K18" s="196"/>
      <c r="L18" s="196"/>
      <c r="M18" s="196"/>
      <c r="N18" s="201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  <c r="IV18" s="196"/>
      <c r="IW18" s="196"/>
    </row>
    <row r="19" customFormat="false" ht="12" hidden="false" customHeight="false" outlineLevel="0" collapsed="false">
      <c r="A19" s="128" t="s">
        <v>80</v>
      </c>
      <c r="B19" s="195" t="n">
        <v>225680.5</v>
      </c>
      <c r="C19" s="195" t="n">
        <f aca="false">B22</f>
        <v>196791.86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422472.36</v>
      </c>
    </row>
    <row r="20" customFormat="false" ht="12" hidden="false" customHeight="false" outlineLevel="0" collapsed="false">
      <c r="A20" s="128" t="s">
        <v>23</v>
      </c>
      <c r="B20" s="195" t="n">
        <v>139961.7</v>
      </c>
      <c r="I20" s="195"/>
      <c r="J20" s="195"/>
      <c r="K20" s="195"/>
      <c r="L20" s="195"/>
      <c r="M20" s="195"/>
      <c r="N20" s="200" t="n">
        <f aca="false">SUM(B20:M20)</f>
        <v>139961.7</v>
      </c>
    </row>
    <row r="21" customFormat="false" ht="12" hidden="false" customHeight="false" outlineLevel="0" collapsed="false">
      <c r="A21" s="128" t="s">
        <v>81</v>
      </c>
      <c r="B21" s="195" t="n">
        <v>172376.56</v>
      </c>
      <c r="I21" s="195"/>
      <c r="J21" s="195"/>
      <c r="K21" s="195"/>
      <c r="L21" s="195"/>
      <c r="M21" s="195"/>
      <c r="N21" s="200" t="n">
        <f aca="false">SUM(B21:M21)</f>
        <v>172376.56</v>
      </c>
    </row>
    <row r="22" customFormat="false" ht="12" hidden="false" customHeight="false" outlineLevel="0" collapsed="false">
      <c r="A22" s="128" t="s">
        <v>82</v>
      </c>
      <c r="B22" s="195" t="n">
        <v>196791.86</v>
      </c>
      <c r="I22" s="195"/>
      <c r="J22" s="195"/>
      <c r="K22" s="195"/>
      <c r="L22" s="195"/>
      <c r="M22" s="195"/>
      <c r="N22" s="200" t="n">
        <f aca="false">SUM(B22:M22)</f>
        <v>196791.86</v>
      </c>
    </row>
    <row r="23" customFormat="false" ht="12" hidden="false" customHeight="false" outlineLevel="0" collapsed="false">
      <c r="N23" s="200"/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3526.21999999997</v>
      </c>
      <c r="C24" s="195" t="n">
        <f aca="false">SUM(C21:C22)-SUM(C19:C20)</f>
        <v>-196791.86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-193265.64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2.51941781215859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K24/K20*100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-138.08466173246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195" t="n">
        <f aca="false">SUM(B27:M27)</f>
        <v>0</v>
      </c>
    </row>
    <row r="29" customFormat="false" ht="12" hidden="false" customHeight="false" outlineLevel="0" collapsed="false">
      <c r="A29" s="128" t="s">
        <v>86</v>
      </c>
      <c r="B29" s="195" t="n">
        <f aca="false">B27+B24</f>
        <v>3526.21999999997</v>
      </c>
      <c r="C29" s="195" t="n">
        <f aca="false">C27+C24</f>
        <v>-196791.86</v>
      </c>
      <c r="D29" s="195" t="n">
        <f aca="false">D27+D24</f>
        <v>0</v>
      </c>
      <c r="E29" s="195" t="n">
        <f aca="false">E27+E24</f>
        <v>0</v>
      </c>
      <c r="F29" s="195" t="n">
        <f aca="false">F27+F24</f>
        <v>0</v>
      </c>
      <c r="G29" s="195" t="n">
        <f aca="false">G27+G24</f>
        <v>0</v>
      </c>
      <c r="H29" s="195" t="n">
        <f aca="false">H27+H24</f>
        <v>0</v>
      </c>
      <c r="I29" s="195" t="n">
        <f aca="false">I27+I24</f>
        <v>0</v>
      </c>
      <c r="J29" s="195" t="n">
        <f aca="false">J27+J24</f>
        <v>0</v>
      </c>
      <c r="K29" s="195" t="n">
        <f aca="false">K27+K24</f>
        <v>0</v>
      </c>
      <c r="L29" s="195" t="n">
        <f aca="false">L27+L24</f>
        <v>0</v>
      </c>
      <c r="M29" s="195" t="n">
        <f aca="false">M27+M24</f>
        <v>0</v>
      </c>
      <c r="N29" s="195" t="n">
        <f aca="false">N27+N24</f>
        <v>-193265.64</v>
      </c>
    </row>
    <row r="30" customFormat="false" ht="12" hidden="false" customHeight="false" outlineLevel="0" collapsed="false">
      <c r="A30" s="128" t="s">
        <v>87</v>
      </c>
      <c r="B30" s="195" t="n">
        <f aca="false">B29/B19*100</f>
        <v>1.56248324511864</v>
      </c>
      <c r="C30" s="195" t="n">
        <f aca="false">C29/C19*100</f>
        <v>-100</v>
      </c>
      <c r="D30" s="195" t="e">
        <f aca="false">D29/D19*100</f>
        <v>#DIV/0!</v>
      </c>
      <c r="E30" s="195" t="e">
        <f aca="false">E29/E19*100</f>
        <v>#DIV/0!</v>
      </c>
      <c r="F30" s="195" t="e">
        <f aca="false">F29/F19*100</f>
        <v>#DIV/0!</v>
      </c>
      <c r="G30" s="195" t="e">
        <f aca="false">G29/G19*100</f>
        <v>#DIV/0!</v>
      </c>
      <c r="H30" s="195" t="e">
        <f aca="false">H29/H19*100</f>
        <v>#DIV/0!</v>
      </c>
      <c r="I30" s="195" t="e">
        <f aca="false">I29/I19*100</f>
        <v>#DIV/0!</v>
      </c>
      <c r="J30" s="195" t="e">
        <f aca="false">J29/J19*100</f>
        <v>#DIV/0!</v>
      </c>
      <c r="K30" s="195" t="e">
        <f aca="false">K29/K19*100</f>
        <v>#DIV/0!</v>
      </c>
      <c r="L30" s="195" t="e">
        <f aca="false">L29/L19*100</f>
        <v>#DIV/0!</v>
      </c>
      <c r="M30" s="195" t="e">
        <f aca="false">M29/M19*100</f>
        <v>#DIV/0!</v>
      </c>
      <c r="N30" s="195" t="n">
        <f aca="false">N29/N20*100</f>
        <v>-138.08466173246</v>
      </c>
    </row>
    <row r="32" customFormat="false" ht="12" hidden="false" customHeight="false" outlineLevel="0" collapsed="false">
      <c r="A32" s="199" t="s">
        <v>180</v>
      </c>
      <c r="N32" s="200"/>
    </row>
    <row r="33" customFormat="false" ht="12" hidden="false" customHeight="false" outlineLevel="0" collapsed="false">
      <c r="A33" s="128" t="s">
        <v>80</v>
      </c>
      <c r="B33" s="195" t="n">
        <f aca="false">B19+B5</f>
        <v>497721.68</v>
      </c>
      <c r="C33" s="195" t="n">
        <v>0</v>
      </c>
      <c r="D33" s="195" t="n">
        <f aca="false">D19+D5</f>
        <v>0</v>
      </c>
      <c r="E33" s="195" t="n">
        <f aca="false">E19+E5</f>
        <v>0</v>
      </c>
      <c r="F33" s="195" t="n">
        <f aca="false">F19+F5</f>
        <v>0</v>
      </c>
      <c r="G33" s="195" t="n">
        <f aca="false">G19+G5</f>
        <v>0</v>
      </c>
      <c r="H33" s="195" t="n">
        <f aca="false">H19+H5</f>
        <v>0</v>
      </c>
      <c r="I33" s="195" t="n">
        <f aca="false">I19+I5</f>
        <v>0</v>
      </c>
      <c r="J33" s="195" t="n">
        <f aca="false">J19+J5</f>
        <v>0</v>
      </c>
      <c r="K33" s="195" t="n">
        <f aca="false">K19+K5</f>
        <v>0</v>
      </c>
      <c r="L33" s="195" t="n">
        <f aca="false">L19+L5</f>
        <v>0</v>
      </c>
      <c r="M33" s="195" t="n">
        <f aca="false">M19+M5</f>
        <v>0</v>
      </c>
      <c r="N33" s="200" t="n">
        <f aca="false">SUM(B33:M33)</f>
        <v>497721.68</v>
      </c>
    </row>
    <row r="34" customFormat="false" ht="12" hidden="false" customHeight="false" outlineLevel="0" collapsed="false">
      <c r="A34" s="128" t="s">
        <v>23</v>
      </c>
      <c r="B34" s="195" t="n">
        <v>176458.37</v>
      </c>
      <c r="I34" s="195"/>
      <c r="J34" s="195"/>
      <c r="K34" s="195"/>
      <c r="L34" s="195"/>
      <c r="M34" s="195"/>
      <c r="N34" s="200" t="n">
        <f aca="false">SUM(B34:M34)</f>
        <v>176458.37</v>
      </c>
    </row>
    <row r="35" customFormat="false" ht="12" hidden="false" customHeight="false" outlineLevel="0" collapsed="false">
      <c r="A35" s="128" t="s">
        <v>81</v>
      </c>
      <c r="B35" s="195" t="n">
        <v>265796.44</v>
      </c>
      <c r="I35" s="195"/>
      <c r="J35" s="195"/>
      <c r="K35" s="195"/>
      <c r="L35" s="195"/>
      <c r="M35" s="195"/>
      <c r="N35" s="200" t="n">
        <f aca="false">SUM(B35:M35)</f>
        <v>265796.44</v>
      </c>
    </row>
    <row r="36" customFormat="false" ht="12" hidden="false" customHeight="false" outlineLevel="0" collapsed="false">
      <c r="A36" s="128" t="s">
        <v>82</v>
      </c>
      <c r="B36" s="195" t="n">
        <f aca="false">B22+B8</f>
        <v>409771.94</v>
      </c>
      <c r="I36" s="195"/>
      <c r="J36" s="195"/>
      <c r="K36" s="195"/>
      <c r="L36" s="195"/>
      <c r="M36" s="195"/>
      <c r="N36" s="200" t="n">
        <f aca="false">SUM(B36:M36)</f>
        <v>409771.94</v>
      </c>
    </row>
    <row r="37" customFormat="false" ht="12" hidden="false" customHeight="false" outlineLevel="0" collapsed="false">
      <c r="I37" s="195"/>
      <c r="J37" s="195"/>
      <c r="K37" s="195"/>
      <c r="L37" s="195"/>
      <c r="M37" s="195"/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1388.32999999984</v>
      </c>
      <c r="C38" s="195" t="n">
        <f aca="false">SUM(C35:C36)-SUM(C33:C34)</f>
        <v>0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200" t="n">
        <f aca="false">SUM(B38:M38)</f>
        <v>1388.32999999984</v>
      </c>
    </row>
    <row r="39" customFormat="false" ht="12" hidden="false" customHeight="false" outlineLevel="0" collapsed="false">
      <c r="A39" s="128" t="s">
        <v>84</v>
      </c>
      <c r="B39" s="195" t="n">
        <f aca="false">B38/B34*100</f>
        <v>0.786774806998298</v>
      </c>
      <c r="C39" s="195" t="e">
        <f aca="false">C38/C34*100</f>
        <v>#DIV/0!</v>
      </c>
      <c r="D39" s="195" t="e">
        <f aca="false">D38/D34*100</f>
        <v>#DIV/0!</v>
      </c>
      <c r="E39" s="195" t="e">
        <f aca="false">E38/E34*100</f>
        <v>#DIV/0!</v>
      </c>
      <c r="F39" s="195" t="e">
        <f aca="false">F38/F34*100</f>
        <v>#DIV/0!</v>
      </c>
      <c r="G39" s="195" t="e">
        <f aca="false">G38/G34*100</f>
        <v>#DIV/0!</v>
      </c>
      <c r="H39" s="195" t="e">
        <f aca="false">H38/H34*100</f>
        <v>#DIV/0!</v>
      </c>
      <c r="I39" s="195" t="e">
        <f aca="false">I38/I34*100</f>
        <v>#DIV/0!</v>
      </c>
      <c r="J39" s="195" t="e">
        <f aca="false">J38/J34*100</f>
        <v>#DIV/0!</v>
      </c>
      <c r="K39" s="195" t="e">
        <f aca="false">K38/K34*100</f>
        <v>#DIV/0!</v>
      </c>
      <c r="L39" s="195" t="e">
        <f aca="false">L38/L34*100</f>
        <v>#DIV/0!</v>
      </c>
      <c r="M39" s="195" t="e">
        <f aca="false">M38/M34*100</f>
        <v>#DIV/0!</v>
      </c>
      <c r="N39" s="195" t="n">
        <f aca="false">N38/N34*100</f>
        <v>0.786774806998298</v>
      </c>
    </row>
    <row r="41" customFormat="false" ht="12" hidden="false" customHeight="false" outlineLevel="0" collapsed="false">
      <c r="A41" s="128" t="s">
        <v>85</v>
      </c>
      <c r="B41" s="195" t="n">
        <f aca="false">B27+B13</f>
        <v>0</v>
      </c>
      <c r="C41" s="195" t="n">
        <f aca="false">C27+C13</f>
        <v>0</v>
      </c>
      <c r="D41" s="195" t="n">
        <f aca="false">D27+D13</f>
        <v>0</v>
      </c>
      <c r="E41" s="195" t="n">
        <f aca="false">E27+E13</f>
        <v>0</v>
      </c>
      <c r="F41" s="195" t="n">
        <f aca="false">F27+F13</f>
        <v>0</v>
      </c>
      <c r="G41" s="195" t="n">
        <f aca="false">G27+G13</f>
        <v>0</v>
      </c>
      <c r="H41" s="195" t="n">
        <f aca="false">H27+H13</f>
        <v>0</v>
      </c>
      <c r="I41" s="195" t="n">
        <f aca="false">I27+I13</f>
        <v>0</v>
      </c>
      <c r="J41" s="195" t="n">
        <f aca="false">J27+J13</f>
        <v>0</v>
      </c>
      <c r="K41" s="195" t="n">
        <f aca="false">K27+K13</f>
        <v>0</v>
      </c>
      <c r="L41" s="195" t="n">
        <f aca="false">L27+L13</f>
        <v>0</v>
      </c>
      <c r="M41" s="195" t="n">
        <f aca="false">M27+M13</f>
        <v>0</v>
      </c>
      <c r="N41" s="195" t="n">
        <f aca="false">SUM(B41:M41)</f>
        <v>0</v>
      </c>
    </row>
    <row r="43" customFormat="false" ht="12" hidden="false" customHeight="false" outlineLevel="0" collapsed="false">
      <c r="A43" s="128" t="s">
        <v>86</v>
      </c>
      <c r="B43" s="195" t="n">
        <f aca="false">B41+B38</f>
        <v>1388.32999999984</v>
      </c>
      <c r="C43" s="195" t="n">
        <f aca="false">C41+C38</f>
        <v>0</v>
      </c>
      <c r="D43" s="195" t="n">
        <f aca="false">D41+D38</f>
        <v>0</v>
      </c>
      <c r="E43" s="195" t="n">
        <f aca="false">E41+E38</f>
        <v>0</v>
      </c>
      <c r="F43" s="195" t="n">
        <f aca="false">F41+F38</f>
        <v>0</v>
      </c>
      <c r="G43" s="195" t="n">
        <f aca="false">G41+G38</f>
        <v>0</v>
      </c>
      <c r="H43" s="195" t="n">
        <f aca="false">H41+H38</f>
        <v>0</v>
      </c>
      <c r="I43" s="195" t="n">
        <f aca="false">I41+I38</f>
        <v>0</v>
      </c>
      <c r="J43" s="195" t="n">
        <f aca="false">J41+J38</f>
        <v>0</v>
      </c>
      <c r="K43" s="195" t="n">
        <f aca="false">K41+K38</f>
        <v>0</v>
      </c>
      <c r="L43" s="195" t="n">
        <f aca="false">L41+L38</f>
        <v>0</v>
      </c>
      <c r="M43" s="195" t="n">
        <f aca="false">M41+M38</f>
        <v>0</v>
      </c>
      <c r="N43" s="195" t="n">
        <f aca="false">N41+N38</f>
        <v>1388.32999999984</v>
      </c>
    </row>
    <row r="44" customFormat="false" ht="12" hidden="false" customHeight="false" outlineLevel="0" collapsed="false">
      <c r="A44" s="128" t="s">
        <v>87</v>
      </c>
      <c r="B44" s="195" t="n">
        <f aca="false">B43/B33*100</f>
        <v>0.278937015562561</v>
      </c>
      <c r="C44" s="195" t="e">
        <f aca="false">C43/C33*100</f>
        <v>#DIV/0!</v>
      </c>
      <c r="D44" s="195" t="e">
        <f aca="false">D43/D33*100</f>
        <v>#DIV/0!</v>
      </c>
      <c r="E44" s="195" t="e">
        <f aca="false">E43/E33*100</f>
        <v>#DIV/0!</v>
      </c>
      <c r="F44" s="195" t="e">
        <f aca="false">F43/F33*100</f>
        <v>#DIV/0!</v>
      </c>
      <c r="G44" s="195" t="e">
        <f aca="false">G43/G33*100</f>
        <v>#DIV/0!</v>
      </c>
      <c r="H44" s="195" t="e">
        <f aca="false">H43/H33*100</f>
        <v>#DIV/0!</v>
      </c>
      <c r="I44" s="195" t="e">
        <f aca="false">I43/I33*100</f>
        <v>#DIV/0!</v>
      </c>
      <c r="J44" s="195" t="e">
        <f aca="false">J43/J33*100</f>
        <v>#DIV/0!</v>
      </c>
      <c r="K44" s="195" t="e">
        <f aca="false">K43/K33*100</f>
        <v>#DIV/0!</v>
      </c>
      <c r="L44" s="195" t="e">
        <f aca="false">L43/L33*100</f>
        <v>#DIV/0!</v>
      </c>
      <c r="M44" s="195" t="e">
        <f aca="false">M43/M33*100</f>
        <v>#DIV/0!</v>
      </c>
      <c r="N44" s="195" t="n">
        <f aca="false">N43/N33*100</f>
        <v>0.278937015562561</v>
      </c>
    </row>
    <row r="45" customFormat="false" ht="12" hidden="false" customHeight="false" outlineLevel="0" collapsed="false">
      <c r="N45" s="200"/>
    </row>
    <row r="46" customFormat="false" ht="12" hidden="false" customHeight="false" outlineLevel="0" collapsed="false">
      <c r="N46" s="200"/>
    </row>
    <row r="47" customFormat="false" ht="12" hidden="false" customHeight="false" outlineLevel="0" collapsed="false">
      <c r="N47" s="200"/>
    </row>
    <row r="48" customFormat="false" ht="12" hidden="false" customHeight="false" outlineLevel="0" collapsed="false">
      <c r="N48" s="200"/>
    </row>
    <row r="50" customFormat="false" ht="12" hidden="false" customHeight="false" outlineLevel="0" collapsed="false">
      <c r="I50" s="195"/>
      <c r="J50" s="195"/>
      <c r="K50" s="195"/>
      <c r="L50" s="195"/>
      <c r="M50" s="195"/>
    </row>
    <row r="51" customFormat="false" ht="12" hidden="false" customHeight="false" outlineLevel="0" collapsed="false">
      <c r="I51" s="195"/>
      <c r="J51" s="195"/>
      <c r="K51" s="195"/>
      <c r="L51" s="195"/>
      <c r="M51" s="195"/>
    </row>
    <row r="58" customFormat="false" ht="12" hidden="false" customHeight="false" outlineLevel="0" collapsed="false">
      <c r="A58" s="199"/>
    </row>
    <row r="59" customFormat="false" ht="12" hidden="false" customHeight="false" outlineLevel="0" collapsed="false">
      <c r="N59" s="200"/>
    </row>
    <row r="60" customFormat="false" ht="12" hidden="false" customHeight="false" outlineLevel="0" collapsed="false">
      <c r="N60" s="200"/>
    </row>
    <row r="61" customFormat="false" ht="12" hidden="false" customHeight="false" outlineLevel="0" collapsed="false">
      <c r="N61" s="200"/>
    </row>
    <row r="62" customFormat="false" ht="12" hidden="false" customHeight="false" outlineLevel="0" collapsed="false">
      <c r="N62" s="200"/>
    </row>
    <row r="64" customFormat="false" ht="12" hidden="false" customHeight="false" outlineLevel="0" collapsed="false">
      <c r="I64" s="195"/>
      <c r="J64" s="195"/>
      <c r="K64" s="195"/>
      <c r="L64" s="195"/>
      <c r="M64" s="195"/>
    </row>
    <row r="65" customFormat="false" ht="12" hidden="false" customHeight="false" outlineLevel="0" collapsed="false">
      <c r="I65" s="195"/>
      <c r="J65" s="195"/>
      <c r="K65" s="195"/>
      <c r="L65" s="195"/>
      <c r="M65" s="195"/>
    </row>
    <row r="67" customFormat="false" ht="12" hidden="false" customHeight="false" outlineLevel="0" collapsed="false">
      <c r="N67" s="200"/>
    </row>
    <row r="72" customFormat="false" ht="12" hidden="false" customHeight="false" outlineLevel="0" collapsed="false">
      <c r="A72" s="199"/>
    </row>
    <row r="73" customFormat="false" ht="12" hidden="false" customHeight="false" outlineLevel="0" collapsed="false">
      <c r="N73" s="200"/>
    </row>
    <row r="74" customFormat="false" ht="12" hidden="false" customHeight="false" outlineLevel="0" collapsed="false">
      <c r="N74" s="200"/>
    </row>
    <row r="75" customFormat="false" ht="12" hidden="false" customHeight="false" outlineLevel="0" collapsed="false">
      <c r="N75" s="200"/>
    </row>
    <row r="76" customFormat="false" ht="12" hidden="false" customHeight="false" outlineLevel="0" collapsed="false">
      <c r="N76" s="200"/>
    </row>
    <row r="78" customFormat="false" ht="12" hidden="false" customHeight="false" outlineLevel="0" collapsed="false">
      <c r="I78" s="195"/>
      <c r="J78" s="195"/>
      <c r="K78" s="195"/>
      <c r="L78" s="195"/>
      <c r="M78" s="195"/>
    </row>
    <row r="79" customFormat="false" ht="12" hidden="false" customHeight="false" outlineLevel="0" collapsed="false">
      <c r="I79" s="195"/>
      <c r="J79" s="195"/>
      <c r="K79" s="195"/>
      <c r="L79" s="195"/>
      <c r="M79" s="195"/>
    </row>
    <row r="86" customFormat="false" ht="12" hidden="false" customHeight="false" outlineLevel="0" collapsed="false">
      <c r="A86" s="199"/>
    </row>
    <row r="87" customFormat="false" ht="12" hidden="false" customHeight="false" outlineLevel="0" collapsed="false">
      <c r="N87" s="200"/>
    </row>
    <row r="88" customFormat="false" ht="12" hidden="false" customHeight="false" outlineLevel="0" collapsed="false">
      <c r="N88" s="200"/>
    </row>
    <row r="89" customFormat="false" ht="12" hidden="false" customHeight="false" outlineLevel="0" collapsed="false">
      <c r="N89" s="200"/>
    </row>
    <row r="90" customFormat="false" ht="12" hidden="false" customHeight="false" outlineLevel="0" collapsed="false">
      <c r="N90" s="200"/>
    </row>
    <row r="92" customFormat="false" ht="12" hidden="false" customHeight="false" outlineLevel="0" collapsed="false">
      <c r="I92" s="195"/>
      <c r="J92" s="195"/>
      <c r="K92" s="195"/>
      <c r="L92" s="195"/>
      <c r="M92" s="195"/>
    </row>
    <row r="93" customFormat="false" ht="12" hidden="false" customHeight="false" outlineLevel="0" collapsed="false">
      <c r="I93" s="195"/>
      <c r="J93" s="195"/>
      <c r="K93" s="195"/>
      <c r="L93" s="195"/>
      <c r="M93" s="195"/>
    </row>
    <row r="101" customFormat="false" ht="12" hidden="false" customHeight="false" outlineLevel="0" collapsed="false">
      <c r="A101" s="199"/>
    </row>
    <row r="102" customFormat="false" ht="12" hidden="false" customHeight="false" outlineLevel="0" collapsed="false">
      <c r="N102" s="200"/>
    </row>
    <row r="103" customFormat="false" ht="12" hidden="false" customHeight="false" outlineLevel="0" collapsed="false">
      <c r="N103" s="200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7" customFormat="false" ht="12" hidden="false" customHeight="false" outlineLevel="0" collapsed="false">
      <c r="I107" s="195"/>
      <c r="J107" s="195"/>
      <c r="K107" s="195"/>
      <c r="L107" s="195"/>
      <c r="M107" s="195"/>
    </row>
    <row r="108" customFormat="false" ht="12" hidden="false" customHeight="false" outlineLevel="0" collapsed="false">
      <c r="I108" s="195"/>
      <c r="J108" s="195"/>
      <c r="K108" s="195"/>
      <c r="L108" s="195"/>
      <c r="M108" s="195"/>
    </row>
    <row r="115" customFormat="false" ht="12" hidden="false" customHeight="false" outlineLevel="0" collapsed="false">
      <c r="A115" s="196"/>
    </row>
    <row r="116" customFormat="false" ht="12" hidden="false" customHeight="false" outlineLevel="0" collapsed="false">
      <c r="N116" s="200"/>
    </row>
    <row r="117" customFormat="false" ht="12" hidden="false" customHeight="false" outlineLevel="0" collapsed="false">
      <c r="N117" s="200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1" customFormat="false" ht="12" hidden="false" customHeight="false" outlineLevel="0" collapsed="false">
      <c r="I121" s="195"/>
      <c r="J121" s="195"/>
      <c r="K121" s="195"/>
      <c r="L121" s="195"/>
      <c r="M121" s="195"/>
    </row>
    <row r="122" customFormat="false" ht="12" hidden="false" customHeight="false" outlineLevel="0" collapsed="false">
      <c r="I122" s="195"/>
      <c r="J122" s="195"/>
      <c r="K122" s="195"/>
      <c r="L122" s="195"/>
      <c r="M122" s="195"/>
    </row>
    <row r="129" customFormat="false" ht="12" hidden="false" customHeight="false" outlineLevel="0" collapsed="false">
      <c r="A129" s="196"/>
    </row>
    <row r="130" customFormat="false" ht="12" hidden="false" customHeight="false" outlineLevel="0" collapsed="false">
      <c r="I130" s="195"/>
      <c r="J130" s="195"/>
      <c r="K130" s="195"/>
      <c r="L130" s="195"/>
      <c r="N130" s="200"/>
    </row>
    <row r="131" customFormat="false" ht="12" hidden="false" customHeight="false" outlineLevel="0" collapsed="false">
      <c r="N131" s="200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I133" s="195"/>
      <c r="J133" s="195"/>
      <c r="K133" s="195"/>
      <c r="L133" s="195"/>
      <c r="M133" s="195"/>
      <c r="N133" s="200"/>
    </row>
    <row r="144" customFormat="false" ht="12" hidden="false" customHeight="false" outlineLevel="0" collapsed="false">
      <c r="A144" s="196"/>
    </row>
    <row r="145" customFormat="false" ht="12" hidden="false" customHeight="false" outlineLevel="0" collapsed="false">
      <c r="N145" s="200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50" customFormat="false" ht="12" hidden="false" customHeight="false" outlineLevel="0" collapsed="false">
      <c r="I150" s="195"/>
      <c r="J150" s="195"/>
      <c r="K150" s="195"/>
      <c r="L150" s="195"/>
      <c r="M150" s="195"/>
    </row>
    <row r="151" customFormat="false" ht="12" hidden="false" customHeight="false" outlineLevel="0" collapsed="false">
      <c r="I151" s="195"/>
      <c r="J151" s="195"/>
      <c r="K151" s="195"/>
      <c r="L151" s="195"/>
      <c r="M151" s="195"/>
    </row>
    <row r="158" customFormat="false" ht="12" hidden="false" customHeight="false" outlineLevel="0" collapsed="false">
      <c r="A158" s="196"/>
    </row>
    <row r="159" customFormat="false" ht="12" hidden="false" customHeight="false" outlineLevel="0" collapsed="false">
      <c r="N159" s="200"/>
    </row>
    <row r="160" customFormat="false" ht="12" hidden="false" customHeight="false" outlineLevel="0" collapsed="false">
      <c r="N160" s="200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72" customFormat="false" ht="12" hidden="false" customHeight="false" outlineLevel="0" collapsed="false">
      <c r="A172" s="196"/>
    </row>
    <row r="173" customFormat="false" ht="12" hidden="false" customHeight="false" outlineLevel="0" collapsed="false">
      <c r="N173" s="200"/>
    </row>
    <row r="174" customFormat="false" ht="12" hidden="false" customHeight="false" outlineLevel="0" collapsed="false">
      <c r="N174" s="200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8" customFormat="false" ht="12" hidden="false" customHeight="false" outlineLevel="0" collapsed="false">
      <c r="I178" s="195"/>
      <c r="J178" s="195"/>
      <c r="K178" s="195"/>
      <c r="L178" s="195"/>
      <c r="M178" s="195"/>
    </row>
    <row r="179" customFormat="false" ht="12" hidden="false" customHeight="false" outlineLevel="0" collapsed="false">
      <c r="I179" s="195"/>
      <c r="J179" s="195"/>
      <c r="K179" s="195"/>
      <c r="L179" s="195"/>
      <c r="M179" s="195"/>
    </row>
    <row r="187" customFormat="false" ht="12" hidden="false" customHeight="false" outlineLevel="0" collapsed="false">
      <c r="A187" s="196"/>
    </row>
    <row r="188" customFormat="false" ht="12" hidden="false" customHeight="false" outlineLevel="0" collapsed="false">
      <c r="N188" s="200"/>
    </row>
    <row r="189" customFormat="false" ht="12" hidden="false" customHeight="false" outlineLevel="0" collapsed="false">
      <c r="N189" s="200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3" customFormat="false" ht="12" hidden="false" customHeight="false" outlineLevel="0" collapsed="false">
      <c r="I193" s="195"/>
      <c r="J193" s="195"/>
      <c r="K193" s="195"/>
      <c r="L193" s="195"/>
      <c r="M193" s="195"/>
    </row>
    <row r="194" customFormat="false" ht="12" hidden="false" customHeight="false" outlineLevel="0" collapsed="false">
      <c r="I194" s="195"/>
      <c r="J194" s="195"/>
      <c r="K194" s="195"/>
      <c r="L194" s="195"/>
      <c r="M194" s="195"/>
    </row>
    <row r="201" customFormat="false" ht="12" hidden="false" customHeight="false" outlineLevel="0" collapsed="false">
      <c r="A201" s="196"/>
    </row>
    <row r="202" customFormat="false" ht="12" hidden="false" customHeight="false" outlineLevel="0" collapsed="false">
      <c r="N202" s="200"/>
    </row>
    <row r="203" customFormat="false" ht="12" hidden="false" customHeight="false" outlineLevel="0" collapsed="false">
      <c r="N203" s="200"/>
    </row>
    <row r="204" customFormat="false" ht="12" hidden="false" customHeight="false" outlineLevel="0" collapsed="false">
      <c r="N204" s="200"/>
    </row>
    <row r="205" customFormat="false" ht="12" hidden="false" customHeight="false" outlineLevel="0" collapsed="false">
      <c r="N205" s="200"/>
    </row>
    <row r="207" customFormat="false" ht="12" hidden="false" customHeight="false" outlineLevel="0" collapsed="false">
      <c r="I207" s="195"/>
      <c r="J207" s="195"/>
      <c r="K207" s="195"/>
      <c r="L207" s="195"/>
      <c r="M207" s="195"/>
    </row>
    <row r="208" customFormat="false" ht="12" hidden="false" customHeight="false" outlineLevel="0" collapsed="false">
      <c r="I208" s="195"/>
      <c r="J208" s="195"/>
      <c r="K208" s="195"/>
      <c r="L208" s="195"/>
      <c r="M208" s="195"/>
    </row>
    <row r="215" customFormat="false" ht="12" hidden="false" customHeight="false" outlineLevel="0" collapsed="false">
      <c r="A215" s="196"/>
    </row>
    <row r="230" customFormat="false" ht="12" hidden="false" customHeight="false" outlineLevel="0" collapsed="false">
      <c r="A230" s="196"/>
    </row>
    <row r="244" customFormat="false" ht="12" hidden="false" customHeight="false" outlineLevel="0" collapsed="false">
      <c r="A244" s="196"/>
    </row>
    <row r="258" customFormat="false" ht="12" hidden="false" customHeight="false" outlineLevel="0" collapsed="false">
      <c r="A258" s="196"/>
    </row>
    <row r="273" customFormat="false" ht="12" hidden="false" customHeight="false" outlineLevel="0" collapsed="false">
      <c r="A273" s="196"/>
    </row>
    <row r="287" customFormat="false" ht="12" hidden="false" customHeight="false" outlineLevel="0" collapsed="false">
      <c r="A287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0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74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6" activeCellId="0" sqref="C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181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182</v>
      </c>
      <c r="N4" s="200"/>
    </row>
    <row r="5" customFormat="false" ht="12" hidden="false" customHeight="false" outlineLevel="0" collapsed="false">
      <c r="A5" s="128" t="s">
        <v>80</v>
      </c>
      <c r="B5" s="195" t="n">
        <v>141117.36</v>
      </c>
      <c r="C5" s="195" t="n">
        <v>0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141117.36</v>
      </c>
    </row>
    <row r="6" customFormat="false" ht="12" hidden="false" customHeight="false" outlineLevel="0" collapsed="false">
      <c r="A6" s="128" t="s">
        <v>23</v>
      </c>
      <c r="B6" s="195" t="n">
        <v>283008.39</v>
      </c>
      <c r="I6" s="195"/>
      <c r="J6" s="195"/>
      <c r="K6" s="195"/>
      <c r="L6" s="195"/>
      <c r="M6" s="195"/>
      <c r="N6" s="200" t="n">
        <f aca="false">SUM(B6:M6)</f>
        <v>283008.39</v>
      </c>
    </row>
    <row r="7" customFormat="false" ht="12" hidden="false" customHeight="false" outlineLevel="0" collapsed="false">
      <c r="A7" s="128" t="s">
        <v>81</v>
      </c>
      <c r="B7" s="195" t="n">
        <v>308446.69</v>
      </c>
      <c r="I7" s="195"/>
      <c r="J7" s="195"/>
      <c r="K7" s="195"/>
      <c r="L7" s="195"/>
      <c r="M7" s="195"/>
      <c r="N7" s="200" t="n">
        <f aca="false">SUM(B7:M7)</f>
        <v>308446.69</v>
      </c>
    </row>
    <row r="8" customFormat="false" ht="12" hidden="false" customHeight="false" outlineLevel="0" collapsed="false">
      <c r="A8" s="128" t="s">
        <v>82</v>
      </c>
      <c r="B8" s="195" t="n">
        <v>116113.26</v>
      </c>
      <c r="I8" s="195"/>
      <c r="J8" s="195"/>
      <c r="K8" s="195"/>
      <c r="L8" s="195"/>
      <c r="M8" s="195"/>
      <c r="N8" s="200" t="n">
        <f aca="false">SUM(B8:M8)</f>
        <v>116113.26</v>
      </c>
    </row>
    <row r="9" customFormat="false" ht="12" hidden="false" customHeight="false" outlineLevel="0" collapsed="false">
      <c r="I9" s="195"/>
      <c r="J9" s="195"/>
      <c r="K9" s="195"/>
      <c r="L9" s="195"/>
      <c r="M9" s="195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434.200000000012</v>
      </c>
      <c r="C10" s="195" t="n">
        <f aca="false">SUM(C7:C8)-SUM(C5:C6)</f>
        <v>0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434.200000000012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0.153423013360138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0.153423013360138</v>
      </c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f aca="false">SUM(B13:M13)</f>
        <v>0</v>
      </c>
    </row>
    <row r="15" customFormat="false" ht="12" hidden="false" customHeight="false" outlineLevel="0" collapsed="false">
      <c r="A15" s="128" t="s">
        <v>86</v>
      </c>
      <c r="B15" s="195" t="n">
        <f aca="false">B13+B10</f>
        <v>434.200000000012</v>
      </c>
      <c r="C15" s="195" t="n">
        <f aca="false">C13+C10</f>
        <v>0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434.200000000012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0.153423013360138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0.153423013360138</v>
      </c>
    </row>
    <row r="17" customFormat="false" ht="12" hidden="false" customHeight="false" outlineLevel="0" collapsed="false">
      <c r="A17" s="199"/>
    </row>
    <row r="18" customFormat="false" ht="12" hidden="false" customHeight="false" outlineLevel="0" collapsed="false">
      <c r="N18" s="200"/>
    </row>
    <row r="19" customFormat="false" ht="12" hidden="false" customHeight="false" outlineLevel="0" collapsed="false">
      <c r="N19" s="200"/>
    </row>
    <row r="20" customFormat="false" ht="12" hidden="false" customHeight="false" outlineLevel="0" collapsed="false">
      <c r="N20" s="200"/>
    </row>
    <row r="21" customFormat="false" ht="12" hidden="false" customHeight="false" outlineLevel="0" collapsed="false">
      <c r="N21" s="200"/>
    </row>
    <row r="23" customFormat="false" ht="12" hidden="false" customHeight="false" outlineLevel="0" collapsed="false">
      <c r="I23" s="195"/>
      <c r="J23" s="195"/>
      <c r="K23" s="195"/>
      <c r="L23" s="195"/>
      <c r="M23" s="195"/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31" customFormat="false" ht="12" hidden="false" customHeight="false" outlineLevel="0" collapsed="false">
      <c r="A31" s="199"/>
    </row>
    <row r="32" customFormat="false" ht="12" hidden="false" customHeight="false" outlineLevel="0" collapsed="false">
      <c r="N32" s="200"/>
    </row>
    <row r="33" customFormat="false" ht="12" hidden="false" customHeight="false" outlineLevel="0" collapsed="false">
      <c r="N33" s="200"/>
    </row>
    <row r="34" customFormat="false" ht="12" hidden="false" customHeight="false" outlineLevel="0" collapsed="false">
      <c r="N34" s="200"/>
    </row>
    <row r="35" customFormat="false" ht="12" hidden="false" customHeight="false" outlineLevel="0" collapsed="false">
      <c r="N35" s="200"/>
    </row>
    <row r="37" customFormat="false" ht="12" hidden="false" customHeight="false" outlineLevel="0" collapsed="false">
      <c r="I37" s="195"/>
      <c r="J37" s="195"/>
      <c r="K37" s="195"/>
      <c r="L37" s="195"/>
      <c r="M37" s="195"/>
    </row>
    <row r="38" customFormat="false" ht="12" hidden="false" customHeight="false" outlineLevel="0" collapsed="false">
      <c r="I38" s="195"/>
      <c r="J38" s="195"/>
      <c r="K38" s="195"/>
      <c r="L38" s="195"/>
      <c r="M38" s="195"/>
    </row>
    <row r="45" customFormat="false" ht="12" hidden="false" customHeight="false" outlineLevel="0" collapsed="false">
      <c r="A45" s="199"/>
    </row>
    <row r="46" customFormat="false" ht="12" hidden="false" customHeight="false" outlineLevel="0" collapsed="false">
      <c r="N46" s="200"/>
    </row>
    <row r="47" customFormat="false" ht="12" hidden="false" customHeight="false" outlineLevel="0" collapsed="false">
      <c r="N47" s="200"/>
    </row>
    <row r="48" customFormat="false" ht="12" hidden="false" customHeight="false" outlineLevel="0" collapsed="false">
      <c r="N48" s="200"/>
    </row>
    <row r="49" customFormat="false" ht="12" hidden="false" customHeight="false" outlineLevel="0" collapsed="false">
      <c r="N49" s="200"/>
    </row>
    <row r="51" customFormat="false" ht="12" hidden="false" customHeight="false" outlineLevel="0" collapsed="false">
      <c r="I51" s="195"/>
      <c r="J51" s="195"/>
      <c r="K51" s="195"/>
      <c r="L51" s="195"/>
      <c r="M51" s="195"/>
    </row>
    <row r="52" customFormat="false" ht="12" hidden="false" customHeight="false" outlineLevel="0" collapsed="false">
      <c r="I52" s="195"/>
      <c r="J52" s="195"/>
      <c r="K52" s="195"/>
      <c r="L52" s="195"/>
      <c r="M52" s="195"/>
    </row>
    <row r="54" customFormat="false" ht="12" hidden="false" customHeight="false" outlineLevel="0" collapsed="false">
      <c r="N54" s="200"/>
    </row>
    <row r="59" customFormat="false" ht="12" hidden="false" customHeight="false" outlineLevel="0" collapsed="false">
      <c r="A59" s="199"/>
    </row>
    <row r="60" customFormat="false" ht="12" hidden="false" customHeight="false" outlineLevel="0" collapsed="false">
      <c r="N60" s="200"/>
    </row>
    <row r="61" customFormat="false" ht="12" hidden="false" customHeight="false" outlineLevel="0" collapsed="false">
      <c r="N61" s="200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N63" s="200"/>
    </row>
    <row r="65" customFormat="false" ht="12" hidden="false" customHeight="false" outlineLevel="0" collapsed="false">
      <c r="I65" s="195"/>
      <c r="J65" s="195"/>
      <c r="K65" s="195"/>
      <c r="L65" s="195"/>
      <c r="M65" s="195"/>
    </row>
    <row r="66" customFormat="false" ht="12" hidden="false" customHeight="false" outlineLevel="0" collapsed="false">
      <c r="I66" s="195"/>
      <c r="J66" s="195"/>
      <c r="K66" s="195"/>
      <c r="L66" s="195"/>
      <c r="M66" s="195"/>
    </row>
    <row r="73" customFormat="false" ht="12" hidden="false" customHeight="false" outlineLevel="0" collapsed="false">
      <c r="A73" s="199"/>
    </row>
    <row r="74" customFormat="false" ht="12" hidden="false" customHeight="false" outlineLevel="0" collapsed="false">
      <c r="N74" s="200"/>
    </row>
    <row r="75" customFormat="false" ht="12" hidden="false" customHeight="false" outlineLevel="0" collapsed="false">
      <c r="N75" s="200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9" customFormat="false" ht="12" hidden="false" customHeight="false" outlineLevel="0" collapsed="false">
      <c r="I79" s="195"/>
      <c r="J79" s="195"/>
      <c r="K79" s="195"/>
      <c r="L79" s="195"/>
      <c r="M79" s="195"/>
    </row>
    <row r="80" customFormat="false" ht="12" hidden="false" customHeight="false" outlineLevel="0" collapsed="false">
      <c r="I80" s="195"/>
      <c r="J80" s="195"/>
      <c r="K80" s="195"/>
      <c r="L80" s="195"/>
      <c r="M80" s="195"/>
    </row>
    <row r="88" customFormat="false" ht="12" hidden="false" customHeight="false" outlineLevel="0" collapsed="false">
      <c r="A88" s="199"/>
    </row>
    <row r="89" customFormat="false" ht="12" hidden="false" customHeight="false" outlineLevel="0" collapsed="false">
      <c r="N89" s="200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4" customFormat="false" ht="12" hidden="false" customHeight="false" outlineLevel="0" collapsed="false">
      <c r="I94" s="195"/>
      <c r="J94" s="195"/>
      <c r="K94" s="195"/>
      <c r="L94" s="195"/>
      <c r="M94" s="195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102" customFormat="false" ht="12" hidden="false" customHeight="false" outlineLevel="0" collapsed="false">
      <c r="A102" s="196"/>
    </row>
    <row r="103" customFormat="false" ht="12" hidden="false" customHeight="false" outlineLevel="0" collapsed="false">
      <c r="N103" s="200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8" customFormat="false" ht="12" hidden="false" customHeight="false" outlineLevel="0" collapsed="false">
      <c r="I108" s="195"/>
      <c r="J108" s="195"/>
      <c r="K108" s="195"/>
      <c r="L108" s="195"/>
      <c r="M108" s="195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6" customFormat="false" ht="12" hidden="false" customHeight="false" outlineLevel="0" collapsed="false">
      <c r="A116" s="196"/>
    </row>
    <row r="117" customFormat="false" ht="12" hidden="false" customHeight="false" outlineLevel="0" collapsed="false">
      <c r="I117" s="195"/>
      <c r="J117" s="195"/>
      <c r="K117" s="195"/>
      <c r="L117" s="195"/>
      <c r="N117" s="200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I120" s="195"/>
      <c r="J120" s="195"/>
      <c r="K120" s="195"/>
      <c r="L120" s="195"/>
      <c r="M120" s="195"/>
      <c r="N120" s="200"/>
    </row>
    <row r="131" customFormat="false" ht="12" hidden="false" customHeight="false" outlineLevel="0" collapsed="false">
      <c r="A131" s="196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7" customFormat="false" ht="12" hidden="false" customHeight="false" outlineLevel="0" collapsed="false">
      <c r="I137" s="195"/>
      <c r="J137" s="195"/>
      <c r="K137" s="195"/>
      <c r="L137" s="195"/>
      <c r="M137" s="195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45" customFormat="false" ht="12" hidden="false" customHeight="false" outlineLevel="0" collapsed="false">
      <c r="A145" s="196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9" customFormat="false" ht="12" hidden="false" customHeight="false" outlineLevel="0" collapsed="false">
      <c r="A159" s="196"/>
    </row>
    <row r="160" customFormat="false" ht="12" hidden="false" customHeight="false" outlineLevel="0" collapsed="false">
      <c r="N160" s="200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5" customFormat="false" ht="12" hidden="false" customHeight="false" outlineLevel="0" collapsed="false">
      <c r="I165" s="195"/>
      <c r="J165" s="195"/>
      <c r="K165" s="195"/>
      <c r="L165" s="195"/>
      <c r="M165" s="195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74" customFormat="false" ht="12" hidden="false" customHeight="false" outlineLevel="0" collapsed="false">
      <c r="A174" s="196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1" customFormat="false" ht="12" hidden="false" customHeight="false" outlineLevel="0" collapsed="false">
      <c r="I181" s="195"/>
      <c r="J181" s="195"/>
      <c r="K181" s="195"/>
      <c r="L181" s="195"/>
      <c r="M181" s="195"/>
    </row>
    <row r="188" customFormat="false" ht="12" hidden="false" customHeight="false" outlineLevel="0" collapsed="false">
      <c r="A188" s="196"/>
    </row>
    <row r="189" customFormat="false" ht="12" hidden="false" customHeight="false" outlineLevel="0" collapsed="false">
      <c r="N189" s="200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4" customFormat="false" ht="12" hidden="false" customHeight="false" outlineLevel="0" collapsed="false">
      <c r="I194" s="195"/>
      <c r="J194" s="195"/>
      <c r="K194" s="195"/>
      <c r="L194" s="195"/>
      <c r="M194" s="195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202" customFormat="false" ht="12" hidden="false" customHeight="false" outlineLevel="0" collapsed="false">
      <c r="A202" s="196"/>
    </row>
    <row r="217" customFormat="false" ht="12" hidden="false" customHeight="false" outlineLevel="0" collapsed="false">
      <c r="A217" s="196"/>
    </row>
    <row r="231" customFormat="false" ht="12" hidden="false" customHeight="false" outlineLevel="0" collapsed="false">
      <c r="A231" s="196"/>
    </row>
    <row r="245" customFormat="false" ht="12" hidden="false" customHeight="false" outlineLevel="0" collapsed="false">
      <c r="A245" s="196"/>
    </row>
    <row r="260" customFormat="false" ht="12" hidden="false" customHeight="false" outlineLevel="0" collapsed="false">
      <c r="A260" s="196"/>
    </row>
    <row r="274" customFormat="false" ht="12" hidden="false" customHeight="false" outlineLevel="0" collapsed="false">
      <c r="A27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88" man="true" max="16383" min="0"/>
    <brk id="13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0"/>
  <sheetViews>
    <sheetView showFormulas="false" showGridLines="true" showRowColHeaders="true" showZeros="true" rightToLeft="false" tabSelected="false" showOutlineSymbols="true" defaultGridColor="true" view="normal" topLeftCell="A124" colorId="64" zoomScale="90" zoomScaleNormal="90" zoomScalePageLayoutView="100" workbookViewId="0">
      <selection pane="topLeft" activeCell="C150" activeCellId="0" sqref="C15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4" min="2" style="195" width="11.85"/>
    <col collapsed="false" customWidth="true" hidden="false" outlineLevel="0" max="8" min="5" style="207" width="11.85"/>
    <col collapsed="false" customWidth="true" hidden="false" outlineLevel="0" max="9" min="9" style="128" width="12.85"/>
    <col collapsed="false" customWidth="true" hidden="false" outlineLevel="0" max="13" min="10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8" hidden="false" customHeight="false" outlineLevel="0" collapsed="false">
      <c r="A1" s="208" t="s">
        <v>183</v>
      </c>
    </row>
    <row r="2" customFormat="false" ht="15.75" hidden="false" customHeight="false" outlineLevel="0" collapsed="false">
      <c r="A2" s="209"/>
    </row>
    <row r="3" customFormat="false" ht="18" hidden="false" customHeight="false" outlineLevel="0" collapsed="false">
      <c r="A3" s="208" t="s">
        <v>184</v>
      </c>
    </row>
    <row r="4" customFormat="false" ht="12" hidden="false" customHeight="false" outlineLevel="0" collapsed="false">
      <c r="B4" s="197" t="s">
        <v>28</v>
      </c>
      <c r="C4" s="197" t="s">
        <v>29</v>
      </c>
      <c r="D4" s="197" t="s">
        <v>30</v>
      </c>
      <c r="E4" s="210" t="s">
        <v>31</v>
      </c>
      <c r="F4" s="210" t="s">
        <v>32</v>
      </c>
      <c r="G4" s="210" t="s">
        <v>33</v>
      </c>
      <c r="H4" s="210" t="s">
        <v>34</v>
      </c>
      <c r="I4" s="198" t="s">
        <v>35</v>
      </c>
      <c r="J4" s="198" t="s">
        <v>36</v>
      </c>
      <c r="K4" s="198" t="s">
        <v>77</v>
      </c>
      <c r="L4" s="198" t="s">
        <v>38</v>
      </c>
      <c r="M4" s="198" t="s">
        <v>78</v>
      </c>
      <c r="N4" s="197" t="s">
        <v>22</v>
      </c>
    </row>
    <row r="5" customFormat="false" ht="12.75" hidden="false" customHeight="false" outlineLevel="0" collapsed="false">
      <c r="A5" s="50" t="s">
        <v>185</v>
      </c>
      <c r="G5" s="200"/>
      <c r="I5" s="195"/>
      <c r="J5" s="195"/>
      <c r="K5" s="195"/>
      <c r="L5" s="195"/>
      <c r="M5" s="195"/>
    </row>
    <row r="6" customFormat="false" ht="12" hidden="false" customHeight="false" outlineLevel="0" collapsed="false">
      <c r="A6" s="128" t="s">
        <v>80</v>
      </c>
      <c r="B6" s="195" t="n">
        <v>158223.65</v>
      </c>
      <c r="C6" s="195" t="n">
        <f aca="false">B9</f>
        <v>141787.52</v>
      </c>
      <c r="D6" s="195" t="n">
        <f aca="false">C9</f>
        <v>0</v>
      </c>
      <c r="E6" s="207" t="n">
        <f aca="false">D9</f>
        <v>0</v>
      </c>
      <c r="F6" s="207" t="n">
        <f aca="false">E9</f>
        <v>0</v>
      </c>
      <c r="G6" s="207" t="n">
        <f aca="false">F9</f>
        <v>0</v>
      </c>
      <c r="H6" s="207" t="n">
        <f aca="false">G9</f>
        <v>0</v>
      </c>
      <c r="I6" s="195" t="n">
        <f aca="false">H9</f>
        <v>0</v>
      </c>
      <c r="J6" s="195" t="n">
        <f aca="false">I9</f>
        <v>0</v>
      </c>
      <c r="K6" s="195" t="n">
        <f aca="false">J9</f>
        <v>0</v>
      </c>
      <c r="L6" s="195" t="n">
        <f aca="false">K9</f>
        <v>0</v>
      </c>
      <c r="M6" s="195" t="n">
        <f aca="false">L9</f>
        <v>0</v>
      </c>
      <c r="N6" s="200" t="n">
        <f aca="false">SUM(B6:M6)</f>
        <v>300011.17</v>
      </c>
    </row>
    <row r="7" customFormat="false" ht="12" hidden="false" customHeight="false" outlineLevel="0" collapsed="false">
      <c r="A7" s="128" t="s">
        <v>23</v>
      </c>
      <c r="B7" s="195" t="n">
        <v>652280.24</v>
      </c>
      <c r="I7" s="195"/>
      <c r="J7" s="195"/>
      <c r="K7" s="195"/>
      <c r="L7" s="195"/>
      <c r="M7" s="195"/>
      <c r="N7" s="200" t="n">
        <f aca="false">SUM(B7:M7)</f>
        <v>652280.24</v>
      </c>
    </row>
    <row r="8" customFormat="false" ht="12" hidden="false" customHeight="false" outlineLevel="0" collapsed="false">
      <c r="A8" s="128" t="s">
        <v>81</v>
      </c>
      <c r="B8" s="195" t="n">
        <v>673188.84</v>
      </c>
      <c r="I8" s="195"/>
      <c r="J8" s="195"/>
      <c r="K8" s="195"/>
      <c r="L8" s="195"/>
      <c r="M8" s="195"/>
      <c r="N8" s="200" t="n">
        <f aca="false">SUM(B8:M8)</f>
        <v>673188.84</v>
      </c>
    </row>
    <row r="9" customFormat="false" ht="12" hidden="false" customHeight="false" outlineLevel="0" collapsed="false">
      <c r="A9" s="128" t="s">
        <v>82</v>
      </c>
      <c r="B9" s="195" t="n">
        <v>141787.52</v>
      </c>
      <c r="I9" s="195"/>
      <c r="J9" s="195"/>
      <c r="K9" s="195"/>
      <c r="L9" s="195"/>
      <c r="M9" s="195"/>
      <c r="N9" s="200" t="n">
        <f aca="false">SUM(B9:M9)</f>
        <v>141787.52</v>
      </c>
    </row>
    <row r="10" customFormat="false" ht="12" hidden="false" customHeight="false" outlineLevel="0" collapsed="false">
      <c r="I10" s="195"/>
      <c r="J10" s="195"/>
      <c r="K10" s="195"/>
      <c r="L10" s="195"/>
      <c r="M10" s="195"/>
      <c r="N10" s="200"/>
    </row>
    <row r="11" customFormat="false" ht="12" hidden="false" customHeight="false" outlineLevel="0" collapsed="false">
      <c r="A11" s="128" t="s">
        <v>83</v>
      </c>
      <c r="B11" s="195" t="n">
        <f aca="false">SUM(B8:B9)-SUM(B6:B7)</f>
        <v>4472.46999999997</v>
      </c>
      <c r="C11" s="195" t="n">
        <f aca="false">SUM(C8:C9)-SUM(C6:C7)</f>
        <v>-141787.52</v>
      </c>
      <c r="D11" s="195" t="n">
        <f aca="false">SUM(D8:D9)-SUM(D6:D7)</f>
        <v>0</v>
      </c>
      <c r="E11" s="207" t="n">
        <f aca="false">SUM(E8:E9)-SUM(E6:E7)</f>
        <v>0</v>
      </c>
      <c r="F11" s="207" t="n">
        <f aca="false">SUM(F8:F9)-SUM(F6:F7)</f>
        <v>0</v>
      </c>
      <c r="G11" s="207" t="n">
        <f aca="false">SUM(G8:G9)-SUM(G6:G7)</f>
        <v>0</v>
      </c>
      <c r="H11" s="207" t="n">
        <f aca="false">SUM(H8:H9)-SUM(H6:H7)</f>
        <v>0</v>
      </c>
      <c r="I11" s="207" t="n">
        <f aca="false">SUM(I8:I9)-SUM(I6:I7)</f>
        <v>0</v>
      </c>
      <c r="J11" s="207" t="n">
        <f aca="false">SUM(J8:J9)-SUM(J6:J7)</f>
        <v>0</v>
      </c>
      <c r="K11" s="207" t="n">
        <f aca="false">SUM(K8:K9)-SUM(K6:K7)</f>
        <v>0</v>
      </c>
      <c r="L11" s="207" t="n">
        <f aca="false">SUM(L8:L9)-SUM(L6:L7)</f>
        <v>0</v>
      </c>
      <c r="M11" s="207" t="n">
        <f aca="false">SUM(M8:M9)-SUM(M6:M7)</f>
        <v>0</v>
      </c>
      <c r="N11" s="200" t="n">
        <f aca="false">SUM(B11:M11)</f>
        <v>-137315.05</v>
      </c>
    </row>
    <row r="12" customFormat="false" ht="12" hidden="false" customHeight="false" outlineLevel="0" collapsed="false">
      <c r="A12" s="128" t="s">
        <v>84</v>
      </c>
      <c r="B12" s="195" t="n">
        <f aca="false">B11/B7*100</f>
        <v>0.685666945851368</v>
      </c>
      <c r="C12" s="195" t="e">
        <f aca="false">C11/C7*100</f>
        <v>#DIV/0!</v>
      </c>
      <c r="D12" s="195" t="e">
        <f aca="false">D11/D7*100</f>
        <v>#DIV/0!</v>
      </c>
      <c r="E12" s="207" t="e">
        <f aca="false">E11/E7*100</f>
        <v>#DIV/0!</v>
      </c>
      <c r="F12" s="207" t="e">
        <f aca="false">F11/F7*100</f>
        <v>#DIV/0!</v>
      </c>
      <c r="G12" s="207" t="e">
        <f aca="false">G11/G7*100</f>
        <v>#DIV/0!</v>
      </c>
      <c r="H12" s="207" t="e">
        <f aca="false">H11/H7*100</f>
        <v>#DIV/0!</v>
      </c>
      <c r="I12" s="207" t="e">
        <f aca="false">I11/I7*100</f>
        <v>#DIV/0!</v>
      </c>
      <c r="J12" s="207" t="e">
        <f aca="false">J11/J7*100</f>
        <v>#DIV/0!</v>
      </c>
      <c r="K12" s="207" t="e">
        <f aca="false">K11/K7*100</f>
        <v>#DIV/0!</v>
      </c>
      <c r="L12" s="207" t="e">
        <f aca="false">L11/L7*100</f>
        <v>#DIV/0!</v>
      </c>
      <c r="M12" s="207" t="e">
        <f aca="false">M11/M7*100</f>
        <v>#DIV/0!</v>
      </c>
      <c r="N12" s="195" t="n">
        <f aca="false">N11/N7*100</f>
        <v>-21.0515422021676</v>
      </c>
    </row>
    <row r="13" customFormat="false" ht="12" hidden="false" customHeight="false" outlineLevel="0" collapsed="false">
      <c r="I13" s="195"/>
      <c r="J13" s="195"/>
      <c r="K13" s="195"/>
      <c r="L13" s="195"/>
      <c r="M13" s="195"/>
    </row>
    <row r="14" customFormat="false" ht="12" hidden="false" customHeight="false" outlineLevel="0" collapsed="false">
      <c r="A14" s="128" t="s">
        <v>85</v>
      </c>
      <c r="B14" s="195" t="n">
        <v>0</v>
      </c>
      <c r="C14" s="195" t="n">
        <v>0</v>
      </c>
      <c r="D14" s="195" t="n">
        <v>0</v>
      </c>
      <c r="E14" s="195" t="n">
        <v>0</v>
      </c>
      <c r="F14" s="195" t="n">
        <v>0</v>
      </c>
      <c r="G14" s="195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f aca="false">SUM(B14:M14)</f>
        <v>0</v>
      </c>
    </row>
    <row r="15" customFormat="false" ht="12" hidden="false" customHeight="false" outlineLevel="0" collapsed="false">
      <c r="E15" s="195"/>
      <c r="F15" s="195"/>
      <c r="G15" s="195"/>
      <c r="H15" s="195"/>
      <c r="I15" s="195"/>
      <c r="J15" s="195"/>
      <c r="K15" s="195"/>
      <c r="L15" s="195"/>
      <c r="M15" s="195"/>
    </row>
    <row r="16" customFormat="false" ht="12" hidden="false" customHeight="false" outlineLevel="0" collapsed="false">
      <c r="A16" s="128" t="s">
        <v>86</v>
      </c>
      <c r="B16" s="195" t="n">
        <f aca="false">B14+B11</f>
        <v>4472.46999999997</v>
      </c>
      <c r="C16" s="195" t="n">
        <f aca="false">C14+C11</f>
        <v>-141787.52</v>
      </c>
      <c r="D16" s="195" t="n">
        <f aca="false">D14+D11</f>
        <v>0</v>
      </c>
      <c r="E16" s="195" t="n">
        <f aca="false">E14+E11</f>
        <v>0</v>
      </c>
      <c r="F16" s="195" t="n">
        <f aca="false">F14+F11</f>
        <v>0</v>
      </c>
      <c r="G16" s="195" t="n">
        <f aca="false">G14+G11</f>
        <v>0</v>
      </c>
      <c r="H16" s="195" t="n">
        <f aca="false">H14+H11</f>
        <v>0</v>
      </c>
      <c r="I16" s="195" t="n">
        <f aca="false">I14+I11</f>
        <v>0</v>
      </c>
      <c r="J16" s="195" t="n">
        <f aca="false">J14+J11</f>
        <v>0</v>
      </c>
      <c r="K16" s="195" t="n">
        <f aca="false">K14+K11</f>
        <v>0</v>
      </c>
      <c r="L16" s="195" t="n">
        <f aca="false">L14+L11</f>
        <v>0</v>
      </c>
      <c r="M16" s="195" t="n">
        <f aca="false">M14+M11</f>
        <v>0</v>
      </c>
      <c r="N16" s="195" t="n">
        <f aca="false">N14+N11</f>
        <v>-137315.05</v>
      </c>
    </row>
    <row r="17" customFormat="false" ht="12" hidden="false" customHeight="false" outlineLevel="0" collapsed="false">
      <c r="A17" s="128" t="s">
        <v>87</v>
      </c>
      <c r="B17" s="195" t="n">
        <f aca="false">B16/B7*100</f>
        <v>0.685666945851368</v>
      </c>
      <c r="C17" s="195" t="e">
        <f aca="false">C16/C7*100</f>
        <v>#DIV/0!</v>
      </c>
      <c r="D17" s="195" t="e">
        <f aca="false">D16/D7*100</f>
        <v>#DIV/0!</v>
      </c>
      <c r="E17" s="195" t="e">
        <f aca="false">E16/E7*100</f>
        <v>#DIV/0!</v>
      </c>
      <c r="F17" s="195" t="e">
        <f aca="false">F16/F7*100</f>
        <v>#DIV/0!</v>
      </c>
      <c r="G17" s="195" t="e">
        <f aca="false">G16/G7*100</f>
        <v>#DIV/0!</v>
      </c>
      <c r="H17" s="195" t="e">
        <f aca="false">H16/H7*100</f>
        <v>#DIV/0!</v>
      </c>
      <c r="I17" s="195" t="e">
        <f aca="false">I16/I7*100</f>
        <v>#DIV/0!</v>
      </c>
      <c r="J17" s="195" t="e">
        <f aca="false">J16/J7*100</f>
        <v>#DIV/0!</v>
      </c>
      <c r="K17" s="195" t="e">
        <f aca="false">K16/K7*100</f>
        <v>#DIV/0!</v>
      </c>
      <c r="L17" s="195" t="e">
        <f aca="false">L16/L7*100</f>
        <v>#DIV/0!</v>
      </c>
      <c r="M17" s="195" t="e">
        <f aca="false">M16/M7*100</f>
        <v>#DIV/0!</v>
      </c>
      <c r="N17" s="195" t="n">
        <f aca="false">N16/N7*100</f>
        <v>-21.0515422021676</v>
      </c>
    </row>
    <row r="18" customFormat="false" ht="12" hidden="false" customHeight="false" outlineLevel="0" collapsed="false">
      <c r="I18" s="195"/>
      <c r="J18" s="195"/>
      <c r="K18" s="195"/>
      <c r="L18" s="195"/>
      <c r="M18" s="195"/>
    </row>
    <row r="19" customFormat="false" ht="12.75" hidden="false" customHeight="false" outlineLevel="0" collapsed="false">
      <c r="A19" s="50" t="s">
        <v>186</v>
      </c>
      <c r="B19" s="201"/>
      <c r="C19" s="201"/>
      <c r="D19" s="201"/>
      <c r="E19" s="211"/>
      <c r="F19" s="211"/>
      <c r="G19" s="211"/>
      <c r="H19" s="211"/>
      <c r="I19" s="201"/>
      <c r="J19" s="201"/>
      <c r="K19" s="201"/>
      <c r="L19" s="201"/>
      <c r="M19" s="201"/>
      <c r="N19" s="201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  <c r="IW19" s="196"/>
    </row>
    <row r="20" customFormat="false" ht="12" hidden="false" customHeight="false" outlineLevel="0" collapsed="false">
      <c r="A20" s="128" t="s">
        <v>80</v>
      </c>
      <c r="B20" s="195" t="n">
        <v>55070.8</v>
      </c>
      <c r="C20" s="195" t="n">
        <f aca="false">B23</f>
        <v>55684.38</v>
      </c>
      <c r="D20" s="195" t="n">
        <f aca="false">C23</f>
        <v>0</v>
      </c>
      <c r="E20" s="207" t="n">
        <f aca="false">D23</f>
        <v>0</v>
      </c>
      <c r="F20" s="207" t="n">
        <f aca="false">E23</f>
        <v>0</v>
      </c>
      <c r="G20" s="207" t="n">
        <f aca="false">F23</f>
        <v>0</v>
      </c>
      <c r="H20" s="207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110755.18</v>
      </c>
    </row>
    <row r="21" customFormat="false" ht="12" hidden="false" customHeight="false" outlineLevel="0" collapsed="false">
      <c r="A21" s="128" t="s">
        <v>23</v>
      </c>
      <c r="B21" s="195" t="n">
        <v>357477.93</v>
      </c>
      <c r="I21" s="195"/>
      <c r="J21" s="195"/>
      <c r="K21" s="195"/>
      <c r="L21" s="195"/>
      <c r="M21" s="195"/>
      <c r="N21" s="200" t="n">
        <f aca="false">SUM(B21:M21)</f>
        <v>357477.93</v>
      </c>
    </row>
    <row r="22" customFormat="false" ht="12" hidden="false" customHeight="false" outlineLevel="0" collapsed="false">
      <c r="A22" s="128" t="s">
        <v>81</v>
      </c>
      <c r="B22" s="195" t="n">
        <v>356681.07</v>
      </c>
      <c r="I22" s="195"/>
      <c r="J22" s="195"/>
      <c r="K22" s="195"/>
      <c r="L22" s="195"/>
      <c r="M22" s="195"/>
      <c r="N22" s="200" t="n">
        <f aca="false">SUM(B22:M22)</f>
        <v>356681.07</v>
      </c>
    </row>
    <row r="23" customFormat="false" ht="12" hidden="false" customHeight="false" outlineLevel="0" collapsed="false">
      <c r="A23" s="128" t="s">
        <v>82</v>
      </c>
      <c r="B23" s="195" t="n">
        <v>55684.38</v>
      </c>
      <c r="I23" s="195"/>
      <c r="J23" s="195"/>
      <c r="K23" s="195"/>
      <c r="L23" s="195"/>
      <c r="M23" s="195"/>
      <c r="N23" s="200" t="n">
        <f aca="false">SUM(B23:M23)</f>
        <v>55684.38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  <c r="N24" s="200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-183.27999999997</v>
      </c>
      <c r="C25" s="195" t="n">
        <f aca="false">SUM(C22:C23)-SUM(C20:C21)</f>
        <v>-55684.38</v>
      </c>
      <c r="D25" s="195" t="n">
        <f aca="false">SUM(D22:D23)-SUM(D20:D21)</f>
        <v>0</v>
      </c>
      <c r="E25" s="207" t="n">
        <f aca="false">SUM(E22:E23)-SUM(E20:E21)</f>
        <v>0</v>
      </c>
      <c r="F25" s="207" t="n">
        <f aca="false">SUM(F22:F23)-SUM(F20:F21)</f>
        <v>0</v>
      </c>
      <c r="G25" s="207" t="n">
        <f aca="false">SUM(G22:G23)-SUM(G20:G21)</f>
        <v>0</v>
      </c>
      <c r="H25" s="207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200" t="n">
        <f aca="false">SUM(B25:M25)</f>
        <v>-55867.66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-0.0512702980013255</v>
      </c>
      <c r="C26" s="195" t="e">
        <f aca="false">C25/C21*100</f>
        <v>#DIV/0!</v>
      </c>
      <c r="D26" s="195" t="e">
        <f aca="false">D25/D21*100</f>
        <v>#DIV/0!</v>
      </c>
      <c r="E26" s="207" t="e">
        <f aca="false">E25/E21*100</f>
        <v>#DIV/0!</v>
      </c>
      <c r="F26" s="207" t="e">
        <f aca="false">F25/F21*100</f>
        <v>#DIV/0!</v>
      </c>
      <c r="G26" s="207" t="e">
        <f aca="false">G25/G21*100</f>
        <v>#DIV/0!</v>
      </c>
      <c r="H26" s="207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-15.6282822830489</v>
      </c>
    </row>
    <row r="27" customFormat="false" ht="12" hidden="false" customHeight="false" outlineLevel="0" collapsed="false">
      <c r="I27" s="195"/>
      <c r="J27" s="195"/>
      <c r="K27" s="195"/>
      <c r="L27" s="195"/>
      <c r="M27" s="195"/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f aca="false">SUM(B28:M28)</f>
        <v>0</v>
      </c>
    </row>
    <row r="29" customFormat="false" ht="12" hidden="false" customHeight="false" outlineLevel="0" collapsed="false">
      <c r="E29" s="195"/>
      <c r="F29" s="195"/>
      <c r="G29" s="195"/>
      <c r="H29" s="195"/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-183.27999999997</v>
      </c>
      <c r="C30" s="195" t="n">
        <f aca="false">-(C28-C25)</f>
        <v>-55684.38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-55867.66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-0.0512702980013255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-15.6282822830489</v>
      </c>
    </row>
    <row r="32" customFormat="false" ht="12" hidden="false" customHeight="false" outlineLevel="0" collapsed="false">
      <c r="I32" s="195"/>
      <c r="J32" s="195"/>
      <c r="K32" s="195"/>
      <c r="L32" s="195"/>
      <c r="M32" s="195"/>
    </row>
    <row r="33" customFormat="false" ht="12" hidden="false" customHeight="false" outlineLevel="0" collapsed="false">
      <c r="I33" s="195"/>
      <c r="J33" s="195"/>
      <c r="K33" s="195"/>
      <c r="L33" s="195"/>
      <c r="M33" s="195"/>
    </row>
    <row r="34" customFormat="false" ht="18" hidden="false" customHeight="false" outlineLevel="0" collapsed="false">
      <c r="A34" s="208" t="s">
        <v>187</v>
      </c>
      <c r="I34" s="195"/>
      <c r="J34" s="195"/>
      <c r="K34" s="195"/>
      <c r="L34" s="195"/>
      <c r="M34" s="195"/>
    </row>
    <row r="35" customFormat="false" ht="12.75" hidden="false" customHeight="false" outlineLevel="0" collapsed="false">
      <c r="A35" s="50" t="s">
        <v>188</v>
      </c>
      <c r="I35" s="195"/>
      <c r="J35" s="195"/>
      <c r="K35" s="195"/>
      <c r="L35" s="195"/>
      <c r="M35" s="195"/>
      <c r="N35" s="200"/>
    </row>
    <row r="36" customFormat="false" ht="12" hidden="false" customHeight="false" outlineLevel="0" collapsed="false">
      <c r="A36" s="128" t="s">
        <v>80</v>
      </c>
      <c r="B36" s="195" t="n">
        <v>107859.96</v>
      </c>
      <c r="C36" s="195" t="n">
        <f aca="false">B39</f>
        <v>105593.3</v>
      </c>
      <c r="D36" s="195" t="n">
        <f aca="false">C39</f>
        <v>0</v>
      </c>
      <c r="E36" s="207" t="n">
        <f aca="false">D39</f>
        <v>0</v>
      </c>
      <c r="F36" s="207" t="n">
        <f aca="false">E39</f>
        <v>0</v>
      </c>
      <c r="G36" s="207" t="n">
        <f aca="false">F39</f>
        <v>0</v>
      </c>
      <c r="H36" s="207" t="n">
        <f aca="false">G39</f>
        <v>0</v>
      </c>
      <c r="I36" s="195" t="n">
        <f aca="false">H39</f>
        <v>0</v>
      </c>
      <c r="J36" s="195" t="n">
        <f aca="false">I39</f>
        <v>0</v>
      </c>
      <c r="K36" s="195" t="n">
        <f aca="false">J39</f>
        <v>0</v>
      </c>
      <c r="L36" s="195" t="n">
        <f aca="false">K39</f>
        <v>0</v>
      </c>
      <c r="M36" s="195" t="n">
        <f aca="false">L39</f>
        <v>0</v>
      </c>
      <c r="N36" s="200" t="n">
        <f aca="false">SUM(B36:M36)</f>
        <v>213453.26</v>
      </c>
    </row>
    <row r="37" customFormat="false" ht="12" hidden="false" customHeight="false" outlineLevel="0" collapsed="false">
      <c r="A37" s="128" t="s">
        <v>23</v>
      </c>
      <c r="B37" s="195" t="n">
        <v>182813.84</v>
      </c>
      <c r="I37" s="195"/>
      <c r="J37" s="195"/>
      <c r="K37" s="195"/>
      <c r="L37" s="195"/>
      <c r="M37" s="195"/>
      <c r="N37" s="200" t="n">
        <f aca="false">SUM(B37:M37)</f>
        <v>182813.84</v>
      </c>
    </row>
    <row r="38" customFormat="false" ht="12" hidden="false" customHeight="false" outlineLevel="0" collapsed="false">
      <c r="A38" s="128" t="s">
        <v>81</v>
      </c>
      <c r="B38" s="195" t="n">
        <v>187549.12</v>
      </c>
      <c r="I38" s="195"/>
      <c r="J38" s="195"/>
      <c r="K38" s="195"/>
      <c r="L38" s="195"/>
      <c r="M38" s="195"/>
      <c r="N38" s="200" t="n">
        <f aca="false">SUM(B38:M38)</f>
        <v>187549.12</v>
      </c>
    </row>
    <row r="39" customFormat="false" ht="12" hidden="false" customHeight="false" outlineLevel="0" collapsed="false">
      <c r="A39" s="128" t="s">
        <v>82</v>
      </c>
      <c r="B39" s="195" t="n">
        <v>105593.3</v>
      </c>
      <c r="I39" s="195"/>
      <c r="J39" s="195"/>
      <c r="K39" s="195"/>
      <c r="L39" s="195"/>
      <c r="M39" s="195"/>
      <c r="N39" s="200" t="n">
        <f aca="false">SUM(B39:M39)</f>
        <v>105593.3</v>
      </c>
    </row>
    <row r="40" customFormat="false" ht="12" hidden="false" customHeight="false" outlineLevel="0" collapsed="false">
      <c r="I40" s="195"/>
      <c r="J40" s="195"/>
      <c r="K40" s="195"/>
      <c r="L40" s="195"/>
      <c r="M40" s="195"/>
      <c r="N40" s="200"/>
    </row>
    <row r="41" customFormat="false" ht="12" hidden="false" customHeight="false" outlineLevel="0" collapsed="false">
      <c r="A41" s="128" t="s">
        <v>83</v>
      </c>
      <c r="B41" s="195" t="n">
        <f aca="false">SUM(B38:B39)-SUM(B36:B37)</f>
        <v>2468.62</v>
      </c>
      <c r="C41" s="195" t="n">
        <f aca="false">SUM(C38:C39)-SUM(C36:C37)</f>
        <v>-105593.3</v>
      </c>
      <c r="D41" s="195" t="n">
        <f aca="false">SUM(D38:D39)-SUM(D36:D37)</f>
        <v>0</v>
      </c>
      <c r="E41" s="207" t="n">
        <f aca="false">SUM(E38:E39)-SUM(E36:E37)</f>
        <v>0</v>
      </c>
      <c r="F41" s="207" t="n">
        <f aca="false">SUM(F38:F39)-SUM(F36:F37)</f>
        <v>0</v>
      </c>
      <c r="G41" s="207" t="n">
        <f aca="false">SUM(G38:G39)-SUM(G36:G37)</f>
        <v>0</v>
      </c>
      <c r="H41" s="207" t="n">
        <f aca="false">SUM(H38:H39)-SUM(H36:H37)</f>
        <v>0</v>
      </c>
      <c r="I41" s="195" t="n">
        <f aca="false">SUM(I38:I39)-SUM(I36:I37)</f>
        <v>0</v>
      </c>
      <c r="J41" s="195" t="n">
        <f aca="false">SUM(J38:J39)-SUM(J36:J37)</f>
        <v>0</v>
      </c>
      <c r="K41" s="195" t="n">
        <f aca="false">SUM(K38:K39)-SUM(K36:K37)</f>
        <v>0</v>
      </c>
      <c r="L41" s="195" t="n">
        <f aca="false">SUM(L38:L39)-SUM(L36:L37)</f>
        <v>0</v>
      </c>
      <c r="M41" s="195" t="n">
        <f aca="false">SUM(M38:M39)-SUM(M36:M37)</f>
        <v>0</v>
      </c>
      <c r="N41" s="200" t="n">
        <f aca="false">SUM(B41:M41)</f>
        <v>-103124.68</v>
      </c>
      <c r="O41" s="195"/>
      <c r="P41" s="195"/>
    </row>
    <row r="42" customFormat="false" ht="12" hidden="false" customHeight="false" outlineLevel="0" collapsed="false">
      <c r="A42" s="128" t="s">
        <v>84</v>
      </c>
      <c r="B42" s="195" t="n">
        <f aca="false">B41/B37*100</f>
        <v>1.35034634139297</v>
      </c>
      <c r="C42" s="195" t="e">
        <f aca="false">C41/C37*100</f>
        <v>#DIV/0!</v>
      </c>
      <c r="D42" s="195" t="e">
        <f aca="false">D41/D37*100</f>
        <v>#DIV/0!</v>
      </c>
      <c r="E42" s="207" t="e">
        <f aca="false">E41/E37*100</f>
        <v>#DIV/0!</v>
      </c>
      <c r="F42" s="207" t="e">
        <f aca="false">F41/F37*100</f>
        <v>#DIV/0!</v>
      </c>
      <c r="G42" s="207" t="e">
        <f aca="false">G41/G37*100</f>
        <v>#DIV/0!</v>
      </c>
      <c r="H42" s="207" t="e">
        <f aca="false">H41/H37*100</f>
        <v>#DIV/0!</v>
      </c>
      <c r="I42" s="195" t="e">
        <f aca="false">I41/I37*100</f>
        <v>#DIV/0!</v>
      </c>
      <c r="J42" s="195" t="e">
        <f aca="false">J41/J37*100</f>
        <v>#DIV/0!</v>
      </c>
      <c r="K42" s="195" t="e">
        <f aca="false">K41/K37*100</f>
        <v>#DIV/0!</v>
      </c>
      <c r="L42" s="195" t="e">
        <f aca="false">L41/L37*100</f>
        <v>#DIV/0!</v>
      </c>
      <c r="M42" s="195" t="e">
        <f aca="false">M41/M37*100</f>
        <v>#DIV/0!</v>
      </c>
      <c r="N42" s="195" t="n">
        <f aca="false">N41/N37*100</f>
        <v>-56.4096678894771</v>
      </c>
      <c r="O42" s="195"/>
      <c r="P42" s="195"/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85</v>
      </c>
      <c r="B44" s="195" t="n">
        <v>0</v>
      </c>
      <c r="C44" s="195" t="n">
        <v>0</v>
      </c>
      <c r="D44" s="195" t="n">
        <v>0</v>
      </c>
      <c r="E44" s="195" t="n">
        <v>0</v>
      </c>
      <c r="F44" s="195" t="n">
        <v>0</v>
      </c>
      <c r="G44" s="195" t="n">
        <v>0</v>
      </c>
      <c r="H44" s="195" t="n">
        <v>0</v>
      </c>
      <c r="I44" s="195" t="n">
        <v>0</v>
      </c>
      <c r="J44" s="195" t="n">
        <v>0</v>
      </c>
      <c r="K44" s="195" t="n">
        <v>0</v>
      </c>
      <c r="L44" s="195" t="n">
        <v>0</v>
      </c>
      <c r="M44" s="195" t="n">
        <v>0</v>
      </c>
      <c r="N44" s="195" t="n">
        <f aca="false">SUM(B44:M44)</f>
        <v>0</v>
      </c>
    </row>
    <row r="45" customFormat="false" ht="12" hidden="false" customHeight="false" outlineLevel="0" collapsed="false">
      <c r="E45" s="195"/>
      <c r="F45" s="195"/>
      <c r="G45" s="195"/>
      <c r="H45" s="195"/>
      <c r="I45" s="195"/>
      <c r="J45" s="195"/>
      <c r="K45" s="195"/>
      <c r="L45" s="195"/>
      <c r="M45" s="195"/>
    </row>
    <row r="46" customFormat="false" ht="12" hidden="false" customHeight="false" outlineLevel="0" collapsed="false">
      <c r="A46" s="128" t="s">
        <v>86</v>
      </c>
      <c r="B46" s="195" t="n">
        <f aca="false">B44+B41</f>
        <v>2468.62</v>
      </c>
      <c r="C46" s="195" t="n">
        <f aca="false">C44+C41</f>
        <v>-105593.3</v>
      </c>
      <c r="D46" s="195" t="n">
        <f aca="false">D44+D41</f>
        <v>0</v>
      </c>
      <c r="E46" s="195" t="n">
        <f aca="false">E44+E41</f>
        <v>0</v>
      </c>
      <c r="F46" s="195" t="n">
        <f aca="false">F44+F41</f>
        <v>0</v>
      </c>
      <c r="G46" s="195" t="n">
        <f aca="false">G44+G41</f>
        <v>0</v>
      </c>
      <c r="H46" s="195" t="n">
        <f aca="false">H44+H41</f>
        <v>0</v>
      </c>
      <c r="I46" s="195" t="n">
        <f aca="false">I44+I41</f>
        <v>0</v>
      </c>
      <c r="J46" s="195" t="n">
        <f aca="false">J44+J41</f>
        <v>0</v>
      </c>
      <c r="K46" s="195" t="n">
        <f aca="false">K44+K41</f>
        <v>0</v>
      </c>
      <c r="L46" s="195" t="n">
        <f aca="false">L44+L41</f>
        <v>0</v>
      </c>
      <c r="M46" s="195" t="n">
        <f aca="false">M44+M41</f>
        <v>0</v>
      </c>
      <c r="N46" s="195" t="n">
        <f aca="false">N44+N41</f>
        <v>-103124.68</v>
      </c>
    </row>
    <row r="47" customFormat="false" ht="12" hidden="false" customHeight="false" outlineLevel="0" collapsed="false">
      <c r="A47" s="128" t="s">
        <v>87</v>
      </c>
      <c r="B47" s="195" t="n">
        <f aca="false">B46/B37*100</f>
        <v>1.35034634139297</v>
      </c>
      <c r="C47" s="195" t="e">
        <f aca="false">C46/C37*100</f>
        <v>#DIV/0!</v>
      </c>
      <c r="D47" s="195" t="e">
        <f aca="false">D46/D37*100</f>
        <v>#DIV/0!</v>
      </c>
      <c r="E47" s="195" t="e">
        <f aca="false">E46/E37*100</f>
        <v>#DIV/0!</v>
      </c>
      <c r="F47" s="195" t="e">
        <f aca="false">F46/F37*100</f>
        <v>#DIV/0!</v>
      </c>
      <c r="G47" s="195" t="e">
        <f aca="false">G46/G37*100</f>
        <v>#DIV/0!</v>
      </c>
      <c r="H47" s="195" t="e">
        <f aca="false">H46/H37*100</f>
        <v>#DIV/0!</v>
      </c>
      <c r="I47" s="195" t="e">
        <f aca="false">I46/I37*100</f>
        <v>#DIV/0!</v>
      </c>
      <c r="J47" s="195" t="e">
        <f aca="false">J46/J37*100</f>
        <v>#DIV/0!</v>
      </c>
      <c r="K47" s="195" t="e">
        <f aca="false">K46/K37*100</f>
        <v>#DIV/0!</v>
      </c>
      <c r="L47" s="195" t="e">
        <f aca="false">L46/L37*100</f>
        <v>#DIV/0!</v>
      </c>
      <c r="M47" s="195" t="e">
        <f aca="false">M46/M37*100</f>
        <v>#DIV/0!</v>
      </c>
      <c r="N47" s="195" t="n">
        <f aca="false">N46/N37*100</f>
        <v>-56.4096678894771</v>
      </c>
    </row>
    <row r="48" customFormat="false" ht="12" hidden="false" customHeight="false" outlineLevel="0" collapsed="false">
      <c r="I48" s="195"/>
      <c r="J48" s="195"/>
      <c r="K48" s="195"/>
      <c r="L48" s="195"/>
      <c r="M48" s="195"/>
      <c r="N48" s="200"/>
    </row>
    <row r="49" customFormat="false" ht="12.75" hidden="false" customHeight="false" outlineLevel="0" collapsed="false">
      <c r="A49" s="50" t="s">
        <v>189</v>
      </c>
      <c r="I49" s="195"/>
      <c r="J49" s="195"/>
      <c r="K49" s="195"/>
      <c r="L49" s="195"/>
      <c r="M49" s="195"/>
      <c r="N49" s="200"/>
    </row>
    <row r="50" customFormat="false" ht="12" hidden="false" customHeight="false" outlineLevel="0" collapsed="false">
      <c r="A50" s="128" t="s">
        <v>80</v>
      </c>
      <c r="B50" s="195" t="n">
        <v>54783.05</v>
      </c>
      <c r="C50" s="195" t="n">
        <f aca="false">B53</f>
        <v>69912.36</v>
      </c>
      <c r="D50" s="195" t="n">
        <f aca="false">C53</f>
        <v>0</v>
      </c>
      <c r="E50" s="207" t="n">
        <f aca="false">D53</f>
        <v>0</v>
      </c>
      <c r="F50" s="207" t="n">
        <f aca="false">E53</f>
        <v>0</v>
      </c>
      <c r="G50" s="207" t="n">
        <f aca="false">F53</f>
        <v>0</v>
      </c>
      <c r="H50" s="207" t="n">
        <f aca="false">G53</f>
        <v>0</v>
      </c>
      <c r="I50" s="195" t="n">
        <f aca="false">H53</f>
        <v>0</v>
      </c>
      <c r="J50" s="195" t="n">
        <f aca="false">I53</f>
        <v>0</v>
      </c>
      <c r="K50" s="195" t="n">
        <f aca="false">J53</f>
        <v>0</v>
      </c>
      <c r="L50" s="195" t="n">
        <f aca="false">K53</f>
        <v>0</v>
      </c>
      <c r="M50" s="195" t="n">
        <f aca="false">L53</f>
        <v>0</v>
      </c>
      <c r="N50" s="200" t="n">
        <f aca="false">SUM(B50:M50)</f>
        <v>124695.41</v>
      </c>
    </row>
    <row r="51" customFormat="false" ht="12" hidden="false" customHeight="false" outlineLevel="0" collapsed="false">
      <c r="A51" s="128" t="s">
        <v>23</v>
      </c>
      <c r="B51" s="195" t="n">
        <v>34867.81</v>
      </c>
      <c r="I51" s="195"/>
      <c r="J51" s="195"/>
      <c r="K51" s="195"/>
      <c r="L51" s="195"/>
      <c r="M51" s="195"/>
      <c r="N51" s="200" t="n">
        <f aca="false">SUM(B51:M51)</f>
        <v>34867.81</v>
      </c>
    </row>
    <row r="52" customFormat="false" ht="12" hidden="false" customHeight="false" outlineLevel="0" collapsed="false">
      <c r="A52" s="128" t="s">
        <v>81</v>
      </c>
      <c r="B52" s="195" t="n">
        <v>15561.97</v>
      </c>
      <c r="I52" s="195"/>
      <c r="J52" s="195"/>
      <c r="K52" s="195"/>
      <c r="L52" s="195"/>
      <c r="M52" s="195"/>
      <c r="N52" s="200" t="n">
        <f aca="false">SUM(B52:M52)</f>
        <v>15561.97</v>
      </c>
    </row>
    <row r="53" customFormat="false" ht="12" hidden="false" customHeight="false" outlineLevel="0" collapsed="false">
      <c r="A53" s="128" t="s">
        <v>82</v>
      </c>
      <c r="B53" s="195" t="n">
        <v>69912.36</v>
      </c>
      <c r="I53" s="195"/>
      <c r="J53" s="195"/>
      <c r="K53" s="195"/>
      <c r="L53" s="195"/>
      <c r="M53" s="195"/>
      <c r="N53" s="200" t="n">
        <f aca="false">SUM(B53:M53)</f>
        <v>69912.36</v>
      </c>
    </row>
    <row r="54" customFormat="false" ht="12" hidden="false" customHeight="false" outlineLevel="0" collapsed="false">
      <c r="I54" s="195"/>
      <c r="J54" s="195"/>
      <c r="K54" s="195"/>
      <c r="L54" s="195"/>
      <c r="M54" s="195"/>
      <c r="N54" s="200"/>
    </row>
    <row r="55" customFormat="false" ht="12" hidden="false" customHeight="false" outlineLevel="0" collapsed="false">
      <c r="A55" s="128" t="s">
        <v>83</v>
      </c>
      <c r="B55" s="195" t="n">
        <f aca="false">SUM(B52:B53)-SUM(B50:B51)</f>
        <v>-4176.53</v>
      </c>
      <c r="C55" s="195" t="n">
        <f aca="false">SUM(C52:C53)-SUM(C50:C51)</f>
        <v>-69912.36</v>
      </c>
      <c r="D55" s="195" t="n">
        <f aca="false">SUM(D52:D53)-SUM(D50:D51)</f>
        <v>0</v>
      </c>
      <c r="E55" s="207" t="n">
        <f aca="false">SUM(E52:E53)-SUM(E50:E51)</f>
        <v>0</v>
      </c>
      <c r="F55" s="207" t="n">
        <f aca="false">SUM(F52:F53)-SUM(F50:F51)</f>
        <v>0</v>
      </c>
      <c r="G55" s="207" t="n">
        <f aca="false">SUM(G52:G53)-SUM(G50:G51)</f>
        <v>0</v>
      </c>
      <c r="H55" s="207" t="n">
        <f aca="false">SUM(H52:H53)-SUM(H50:H51)</f>
        <v>0</v>
      </c>
      <c r="I55" s="195" t="n">
        <f aca="false">SUM(I52:I53)-SUM(I50:I51)</f>
        <v>0</v>
      </c>
      <c r="J55" s="195" t="n">
        <f aca="false">SUM(J52:J53)-SUM(J50:J51)</f>
        <v>0</v>
      </c>
      <c r="K55" s="195" t="n">
        <f aca="false">SUM(K52:K53)-SUM(K50:K51)</f>
        <v>0</v>
      </c>
      <c r="L55" s="195" t="n">
        <f aca="false">SUM(L52:L53)-SUM(L50:L51)</f>
        <v>0</v>
      </c>
      <c r="M55" s="195" t="n">
        <f aca="false">SUM(M52:M53)-SUM(M50:M51)</f>
        <v>0</v>
      </c>
      <c r="N55" s="200" t="n">
        <f aca="false">SUM(B55:M55)</f>
        <v>-74088.89</v>
      </c>
    </row>
    <row r="56" customFormat="false" ht="12" hidden="false" customHeight="false" outlineLevel="0" collapsed="false">
      <c r="A56" s="128" t="s">
        <v>84</v>
      </c>
      <c r="B56" s="195" t="n">
        <f aca="false">B55/B51*100</f>
        <v>-11.9781827421911</v>
      </c>
      <c r="C56" s="195" t="e">
        <f aca="false">C55/C51*100</f>
        <v>#DIV/0!</v>
      </c>
      <c r="D56" s="195" t="e">
        <f aca="false">D55/D51*100</f>
        <v>#DIV/0!</v>
      </c>
      <c r="E56" s="207" t="e">
        <f aca="false">E55/E51*100</f>
        <v>#DIV/0!</v>
      </c>
      <c r="F56" s="207" t="e">
        <f aca="false">F55/F51*100</f>
        <v>#DIV/0!</v>
      </c>
      <c r="G56" s="207" t="e">
        <f aca="false">G55/G51*100</f>
        <v>#DIV/0!</v>
      </c>
      <c r="H56" s="207" t="e">
        <f aca="false">H55/H51*100</f>
        <v>#DIV/0!</v>
      </c>
      <c r="I56" s="195" t="e">
        <f aca="false">I55/I51*100</f>
        <v>#DIV/0!</v>
      </c>
      <c r="J56" s="195" t="e">
        <f aca="false">J55/J51*100</f>
        <v>#DIV/0!</v>
      </c>
      <c r="K56" s="195" t="e">
        <f aca="false">K55/K51*100</f>
        <v>#DIV/0!</v>
      </c>
      <c r="L56" s="195" t="e">
        <f aca="false">L55/L51*100</f>
        <v>#DIV/0!</v>
      </c>
      <c r="M56" s="195" t="e">
        <f aca="false">M55/M51*100</f>
        <v>#DIV/0!</v>
      </c>
      <c r="N56" s="195" t="n">
        <f aca="false">N55/N51*100</f>
        <v>-212.485068606259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85</v>
      </c>
      <c r="B58" s="195" t="n">
        <v>0</v>
      </c>
      <c r="C58" s="195" t="n">
        <v>0</v>
      </c>
      <c r="D58" s="195" t="n">
        <v>0</v>
      </c>
      <c r="E58" s="195" t="n">
        <v>0</v>
      </c>
      <c r="F58" s="195" t="n">
        <v>0</v>
      </c>
      <c r="G58" s="195" t="n">
        <v>0</v>
      </c>
      <c r="H58" s="195" t="n">
        <v>0</v>
      </c>
      <c r="I58" s="195" t="n">
        <v>0</v>
      </c>
      <c r="J58" s="195" t="n">
        <v>0</v>
      </c>
      <c r="K58" s="195" t="n">
        <v>0</v>
      </c>
      <c r="L58" s="195" t="n">
        <v>0</v>
      </c>
      <c r="M58" s="195" t="n">
        <v>0</v>
      </c>
      <c r="N58" s="195" t="n">
        <f aca="false">SUM(B58:M58)</f>
        <v>0</v>
      </c>
    </row>
    <row r="59" customFormat="false" ht="12" hidden="false" customHeight="false" outlineLevel="0" collapsed="false">
      <c r="E59" s="195"/>
      <c r="F59" s="195"/>
      <c r="G59" s="195"/>
      <c r="H59" s="195"/>
      <c r="I59" s="195"/>
      <c r="J59" s="195"/>
      <c r="K59" s="195"/>
      <c r="L59" s="195"/>
      <c r="M59" s="195"/>
    </row>
    <row r="60" customFormat="false" ht="12" hidden="false" customHeight="false" outlineLevel="0" collapsed="false">
      <c r="A60" s="128" t="s">
        <v>86</v>
      </c>
      <c r="B60" s="195" t="n">
        <f aca="false">B58+B55</f>
        <v>-4176.53</v>
      </c>
      <c r="C60" s="195" t="n">
        <f aca="false">C58+C55</f>
        <v>-69912.36</v>
      </c>
      <c r="D60" s="195" t="n">
        <f aca="false">D58+D55</f>
        <v>0</v>
      </c>
      <c r="E60" s="195" t="n">
        <f aca="false">E58+E55</f>
        <v>0</v>
      </c>
      <c r="F60" s="195" t="n">
        <f aca="false">F58+F55</f>
        <v>0</v>
      </c>
      <c r="G60" s="195" t="n">
        <f aca="false">G58+G55</f>
        <v>0</v>
      </c>
      <c r="H60" s="195" t="n">
        <f aca="false">H58+H55</f>
        <v>0</v>
      </c>
      <c r="I60" s="195" t="n">
        <f aca="false">I58+I55</f>
        <v>0</v>
      </c>
      <c r="J60" s="195" t="n">
        <f aca="false">J58+J55</f>
        <v>0</v>
      </c>
      <c r="K60" s="195" t="n">
        <f aca="false">K58+K55</f>
        <v>0</v>
      </c>
      <c r="L60" s="195" t="n">
        <f aca="false">L58+L55</f>
        <v>0</v>
      </c>
      <c r="M60" s="195" t="n">
        <f aca="false">M58+M55</f>
        <v>0</v>
      </c>
      <c r="N60" s="195" t="n">
        <f aca="false">N58+N55</f>
        <v>-74088.89</v>
      </c>
    </row>
    <row r="61" customFormat="false" ht="12" hidden="false" customHeight="false" outlineLevel="0" collapsed="false">
      <c r="A61" s="128" t="s">
        <v>87</v>
      </c>
      <c r="B61" s="195" t="n">
        <f aca="false">B60/B51*100</f>
        <v>-11.9781827421911</v>
      </c>
      <c r="C61" s="195" t="e">
        <f aca="false">C60/C51*100</f>
        <v>#DIV/0!</v>
      </c>
      <c r="D61" s="195" t="e">
        <f aca="false">D60/D51*100</f>
        <v>#DIV/0!</v>
      </c>
      <c r="E61" s="195" t="e">
        <f aca="false">E60/E51*100</f>
        <v>#DIV/0!</v>
      </c>
      <c r="F61" s="195" t="e">
        <f aca="false">F60/F51*100</f>
        <v>#DIV/0!</v>
      </c>
      <c r="G61" s="195" t="e">
        <f aca="false">G60/G51*100</f>
        <v>#DIV/0!</v>
      </c>
      <c r="H61" s="195" t="e">
        <f aca="false">H60/H51*100</f>
        <v>#DIV/0!</v>
      </c>
      <c r="I61" s="195" t="e">
        <f aca="false">I60/I51*100</f>
        <v>#DIV/0!</v>
      </c>
      <c r="J61" s="195" t="e">
        <f aca="false">J60/J51*100</f>
        <v>#DIV/0!</v>
      </c>
      <c r="K61" s="195" t="e">
        <f aca="false">K60/K51*100</f>
        <v>#DIV/0!</v>
      </c>
      <c r="L61" s="195" t="e">
        <f aca="false">L60/L51*100</f>
        <v>#DIV/0!</v>
      </c>
      <c r="M61" s="195" t="e">
        <f aca="false">M60/M51*100</f>
        <v>#DIV/0!</v>
      </c>
      <c r="N61" s="195" t="n">
        <f aca="false">N60/N51*100</f>
        <v>-212.485068606259</v>
      </c>
    </row>
    <row r="62" customFormat="false" ht="12" hidden="false" customHeight="false" outlineLevel="0" collapsed="false">
      <c r="I62" s="195"/>
      <c r="J62" s="195"/>
      <c r="K62" s="195"/>
      <c r="L62" s="195"/>
      <c r="M62" s="195"/>
      <c r="N62" s="200"/>
    </row>
    <row r="63" customFormat="false" ht="12.75" hidden="false" customHeight="false" outlineLevel="0" collapsed="false">
      <c r="A63" s="50" t="s">
        <v>190</v>
      </c>
      <c r="I63" s="195"/>
      <c r="J63" s="195"/>
      <c r="K63" s="195"/>
      <c r="L63" s="195"/>
      <c r="M63" s="195"/>
      <c r="N63" s="200"/>
    </row>
    <row r="64" customFormat="false" ht="12" hidden="false" customHeight="false" outlineLevel="0" collapsed="false">
      <c r="A64" s="128" t="s">
        <v>80</v>
      </c>
      <c r="B64" s="195" t="n">
        <v>8205.93</v>
      </c>
      <c r="C64" s="195" t="n">
        <f aca="false">B67</f>
        <v>6866.34</v>
      </c>
      <c r="D64" s="195" t="n">
        <f aca="false">C67</f>
        <v>0</v>
      </c>
      <c r="E64" s="207" t="n">
        <f aca="false">D67</f>
        <v>0</v>
      </c>
      <c r="F64" s="207" t="n">
        <f aca="false">E67</f>
        <v>0</v>
      </c>
      <c r="G64" s="207" t="n">
        <f aca="false">F67</f>
        <v>0</v>
      </c>
      <c r="H64" s="207" t="n">
        <f aca="false">G67</f>
        <v>0</v>
      </c>
      <c r="I64" s="195" t="n">
        <f aca="false">H67</f>
        <v>0</v>
      </c>
      <c r="J64" s="195" t="n">
        <f aca="false">I67</f>
        <v>0</v>
      </c>
      <c r="K64" s="195" t="n">
        <f aca="false">J67</f>
        <v>0</v>
      </c>
      <c r="L64" s="195" t="n">
        <f aca="false">K67</f>
        <v>0</v>
      </c>
      <c r="M64" s="195" t="n">
        <f aca="false">L67</f>
        <v>0</v>
      </c>
      <c r="N64" s="200" t="n">
        <f aca="false">SUM(B64:M64)</f>
        <v>15072.27</v>
      </c>
    </row>
    <row r="65" customFormat="false" ht="12" hidden="false" customHeight="false" outlineLevel="0" collapsed="false">
      <c r="A65" s="128" t="s">
        <v>23</v>
      </c>
      <c r="B65" s="195" t="n">
        <v>32597.02</v>
      </c>
      <c r="I65" s="195"/>
      <c r="J65" s="195"/>
      <c r="K65" s="195"/>
      <c r="L65" s="195"/>
      <c r="M65" s="195"/>
      <c r="N65" s="200" t="n">
        <f aca="false">SUM(B65:M65)</f>
        <v>32597.02</v>
      </c>
    </row>
    <row r="66" customFormat="false" ht="12" hidden="false" customHeight="false" outlineLevel="0" collapsed="false">
      <c r="A66" s="128" t="s">
        <v>81</v>
      </c>
      <c r="B66" s="195" t="n">
        <v>33525.45</v>
      </c>
      <c r="I66" s="195"/>
      <c r="J66" s="195"/>
      <c r="K66" s="195"/>
      <c r="L66" s="195"/>
      <c r="M66" s="195"/>
      <c r="N66" s="200" t="n">
        <f aca="false">SUM(B66:M66)</f>
        <v>33525.45</v>
      </c>
    </row>
    <row r="67" customFormat="false" ht="12" hidden="false" customHeight="false" outlineLevel="0" collapsed="false">
      <c r="A67" s="128" t="s">
        <v>82</v>
      </c>
      <c r="B67" s="195" t="n">
        <v>6866.34</v>
      </c>
      <c r="I67" s="195"/>
      <c r="J67" s="195"/>
      <c r="K67" s="195"/>
      <c r="L67" s="195"/>
      <c r="M67" s="195"/>
      <c r="N67" s="200" t="n">
        <f aca="false">SUM(B67:M67)</f>
        <v>6866.34</v>
      </c>
    </row>
    <row r="68" customFormat="false" ht="12" hidden="false" customHeight="false" outlineLevel="0" collapsed="false">
      <c r="I68" s="195"/>
      <c r="J68" s="195"/>
      <c r="K68" s="195"/>
      <c r="L68" s="195"/>
      <c r="M68" s="195"/>
      <c r="N68" s="200"/>
    </row>
    <row r="69" customFormat="false" ht="12" hidden="false" customHeight="false" outlineLevel="0" collapsed="false">
      <c r="A69" s="128" t="s">
        <v>83</v>
      </c>
      <c r="B69" s="195" t="n">
        <f aca="false">SUM(B66:B67)-SUM(B64:B65)</f>
        <v>-411.160000000004</v>
      </c>
      <c r="C69" s="195" t="n">
        <f aca="false">SUM(C66:C67)-SUM(C64:C65)</f>
        <v>-6866.34</v>
      </c>
      <c r="D69" s="195" t="n">
        <f aca="false">SUM(D66:D67)-SUM(D64:D65)</f>
        <v>0</v>
      </c>
      <c r="E69" s="207" t="n">
        <f aca="false">SUM(E66:E67)-SUM(E64:E65)</f>
        <v>0</v>
      </c>
      <c r="F69" s="207" t="n">
        <f aca="false">SUM(F66:F67)-SUM(F64:F65)</f>
        <v>0</v>
      </c>
      <c r="G69" s="207" t="n">
        <f aca="false">SUM(G66:G67)-SUM(G64:G65)</f>
        <v>0</v>
      </c>
      <c r="H69" s="207" t="n">
        <f aca="false">SUM(H66:H67)-SUM(H64:H65)</f>
        <v>0</v>
      </c>
      <c r="I69" s="195" t="n">
        <f aca="false">SUM(I66:I67)-SUM(I64:I65)</f>
        <v>0</v>
      </c>
      <c r="J69" s="195" t="n">
        <f aca="false">SUM(J66:J67)-SUM(J64:J65)</f>
        <v>0</v>
      </c>
      <c r="K69" s="195" t="n">
        <f aca="false">SUM(K66:K67)-SUM(K64:K65)</f>
        <v>0</v>
      </c>
      <c r="L69" s="195" t="n">
        <f aca="false">SUM(L66:L67)-SUM(L64:L65)</f>
        <v>0</v>
      </c>
      <c r="M69" s="195" t="n">
        <f aca="false">SUM(M66:M67)-SUM(M64:M65)</f>
        <v>0</v>
      </c>
      <c r="N69" s="200" t="n">
        <f aca="false">SUM(B69:M69)</f>
        <v>-7277.5</v>
      </c>
    </row>
    <row r="70" customFormat="false" ht="12" hidden="false" customHeight="false" outlineLevel="0" collapsed="false">
      <c r="A70" s="128" t="s">
        <v>84</v>
      </c>
      <c r="B70" s="195" t="n">
        <f aca="false">B69/B65*100</f>
        <v>-1.26134229447969</v>
      </c>
      <c r="C70" s="195" t="e">
        <f aca="false">C69/C65*100</f>
        <v>#DIV/0!</v>
      </c>
      <c r="D70" s="195" t="n">
        <v>0</v>
      </c>
      <c r="E70" s="207" t="e">
        <f aca="false">E69/E65*100</f>
        <v>#DIV/0!</v>
      </c>
      <c r="F70" s="207" t="e">
        <f aca="false">F69/F65*100</f>
        <v>#DIV/0!</v>
      </c>
      <c r="G70" s="207" t="e">
        <f aca="false">G69/G65*100</f>
        <v>#DIV/0!</v>
      </c>
      <c r="H70" s="207" t="e">
        <f aca="false">H69/H65*100</f>
        <v>#DIV/0!</v>
      </c>
      <c r="I70" s="195" t="e">
        <f aca="false">I69/I65*100</f>
        <v>#DIV/0!</v>
      </c>
      <c r="J70" s="195" t="e">
        <f aca="false">J69/J65*100</f>
        <v>#DIV/0!</v>
      </c>
      <c r="K70" s="195" t="e">
        <f aca="false">K69/K65*100</f>
        <v>#DIV/0!</v>
      </c>
      <c r="L70" s="195" t="e">
        <f aca="false">L69/L65*100</f>
        <v>#DIV/0!</v>
      </c>
      <c r="M70" s="195" t="e">
        <f aca="false">M69/M65*100</f>
        <v>#DIV/0!</v>
      </c>
      <c r="N70" s="195" t="n">
        <f aca="false">N69/N65*100</f>
        <v>-22.3256604438075</v>
      </c>
    </row>
    <row r="71" customFormat="false" ht="12" hidden="false" customHeight="false" outlineLevel="0" collapsed="false"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85</v>
      </c>
      <c r="B72" s="195" t="n">
        <v>0</v>
      </c>
      <c r="C72" s="195" t="n">
        <v>0</v>
      </c>
      <c r="D72" s="195" t="n">
        <v>0</v>
      </c>
      <c r="E72" s="195" t="n">
        <v>0</v>
      </c>
      <c r="F72" s="195" t="n">
        <v>0</v>
      </c>
      <c r="G72" s="195" t="n">
        <v>0</v>
      </c>
      <c r="H72" s="195" t="n">
        <v>0</v>
      </c>
      <c r="I72" s="195" t="n">
        <v>0</v>
      </c>
      <c r="J72" s="195" t="n">
        <v>0</v>
      </c>
      <c r="K72" s="195" t="n">
        <v>0</v>
      </c>
      <c r="L72" s="195" t="n">
        <v>0</v>
      </c>
      <c r="M72" s="195" t="n">
        <v>0</v>
      </c>
      <c r="N72" s="195" t="n">
        <f aca="false">SUM(B72:M72)</f>
        <v>0</v>
      </c>
    </row>
    <row r="73" customFormat="false" ht="12" hidden="false" customHeight="false" outlineLevel="0" collapsed="false">
      <c r="E73" s="195"/>
      <c r="F73" s="195"/>
      <c r="G73" s="195"/>
      <c r="H73" s="195"/>
      <c r="I73" s="195"/>
      <c r="J73" s="195"/>
      <c r="K73" s="195"/>
      <c r="L73" s="195"/>
      <c r="M73" s="195"/>
    </row>
    <row r="74" customFormat="false" ht="12" hidden="false" customHeight="false" outlineLevel="0" collapsed="false">
      <c r="A74" s="128" t="s">
        <v>86</v>
      </c>
      <c r="B74" s="195" t="n">
        <f aca="false">B72+B69</f>
        <v>-411.160000000004</v>
      </c>
      <c r="C74" s="195" t="n">
        <f aca="false">C72+C69</f>
        <v>-6866.34</v>
      </c>
      <c r="D74" s="195" t="n">
        <f aca="false">D72+D69</f>
        <v>0</v>
      </c>
      <c r="E74" s="195" t="n">
        <f aca="false">E72+E69</f>
        <v>0</v>
      </c>
      <c r="F74" s="195" t="n">
        <f aca="false">F72+F69</f>
        <v>0</v>
      </c>
      <c r="G74" s="195" t="n">
        <f aca="false">G72+G69</f>
        <v>0</v>
      </c>
      <c r="H74" s="195" t="n">
        <f aca="false">H72+H69</f>
        <v>0</v>
      </c>
      <c r="I74" s="195" t="n">
        <f aca="false">I72+I69</f>
        <v>0</v>
      </c>
      <c r="J74" s="195" t="n">
        <f aca="false">J72+J69</f>
        <v>0</v>
      </c>
      <c r="K74" s="195" t="n">
        <f aca="false">K72+K69</f>
        <v>0</v>
      </c>
      <c r="L74" s="195" t="n">
        <f aca="false">L72+L69</f>
        <v>0</v>
      </c>
      <c r="M74" s="195" t="n">
        <f aca="false">M72+M69</f>
        <v>0</v>
      </c>
      <c r="N74" s="195" t="n">
        <f aca="false">N72+N69</f>
        <v>-7277.5</v>
      </c>
    </row>
    <row r="75" customFormat="false" ht="12" hidden="false" customHeight="false" outlineLevel="0" collapsed="false">
      <c r="A75" s="128" t="s">
        <v>87</v>
      </c>
      <c r="B75" s="195" t="n">
        <f aca="false">B74/B65*100</f>
        <v>-1.26134229447969</v>
      </c>
      <c r="C75" s="195" t="e">
        <f aca="false">C74/C65*100</f>
        <v>#DIV/0!</v>
      </c>
      <c r="D75" s="195" t="e">
        <f aca="false">D74/D65*100</f>
        <v>#DIV/0!</v>
      </c>
      <c r="E75" s="195" t="e">
        <f aca="false">E74/E65*100</f>
        <v>#DIV/0!</v>
      </c>
      <c r="F75" s="195" t="e">
        <f aca="false">F74/F65*100</f>
        <v>#DIV/0!</v>
      </c>
      <c r="G75" s="195" t="e">
        <f aca="false">G74/G65*100</f>
        <v>#DIV/0!</v>
      </c>
      <c r="H75" s="195" t="e">
        <f aca="false">H74/H65*100</f>
        <v>#DIV/0!</v>
      </c>
      <c r="I75" s="195" t="e">
        <f aca="false">I74/I65*100</f>
        <v>#DIV/0!</v>
      </c>
      <c r="J75" s="195" t="e">
        <f aca="false">J74/J65*100</f>
        <v>#DIV/0!</v>
      </c>
      <c r="K75" s="195" t="e">
        <f aca="false">K74/K65*100</f>
        <v>#DIV/0!</v>
      </c>
      <c r="L75" s="195" t="e">
        <f aca="false">L74/L65*100</f>
        <v>#DIV/0!</v>
      </c>
      <c r="M75" s="195" t="e">
        <f aca="false">M74/M65*100</f>
        <v>#DIV/0!</v>
      </c>
      <c r="N75" s="195" t="n">
        <f aca="false">N74/N65*100</f>
        <v>-22.3256604438075</v>
      </c>
    </row>
    <row r="76" customFormat="false" ht="12" hidden="false" customHeight="false" outlineLevel="0" collapsed="false">
      <c r="I76" s="195"/>
      <c r="J76" s="195"/>
      <c r="K76" s="195"/>
      <c r="L76" s="195"/>
      <c r="M76" s="195"/>
      <c r="N76" s="200"/>
    </row>
    <row r="77" customFormat="false" ht="12.75" hidden="false" customHeight="false" outlineLevel="0" collapsed="false">
      <c r="A77" s="50" t="s">
        <v>191</v>
      </c>
      <c r="I77" s="195"/>
      <c r="J77" s="195"/>
      <c r="K77" s="195"/>
      <c r="L77" s="195"/>
      <c r="M77" s="195"/>
      <c r="N77" s="200"/>
    </row>
    <row r="78" customFormat="false" ht="12" hidden="false" customHeight="false" outlineLevel="0" collapsed="false">
      <c r="A78" s="128" t="s">
        <v>80</v>
      </c>
      <c r="B78" s="195" t="n">
        <v>8697.08</v>
      </c>
      <c r="C78" s="195" t="n">
        <f aca="false">B81</f>
        <v>9176.07</v>
      </c>
      <c r="D78" s="195" t="n">
        <f aca="false">C81</f>
        <v>0</v>
      </c>
      <c r="E78" s="207" t="n">
        <f aca="false">D81</f>
        <v>0</v>
      </c>
      <c r="F78" s="207" t="n">
        <f aca="false">E81</f>
        <v>0</v>
      </c>
      <c r="G78" s="207" t="n">
        <f aca="false">F81</f>
        <v>0</v>
      </c>
      <c r="H78" s="207" t="n">
        <f aca="false">G81</f>
        <v>0</v>
      </c>
      <c r="I78" s="195" t="n">
        <f aca="false">H81</f>
        <v>0</v>
      </c>
      <c r="J78" s="195" t="n">
        <f aca="false">I81</f>
        <v>0</v>
      </c>
      <c r="K78" s="195" t="n">
        <f aca="false">J81</f>
        <v>0</v>
      </c>
      <c r="L78" s="195" t="n">
        <f aca="false">K81</f>
        <v>0</v>
      </c>
      <c r="M78" s="195" t="n">
        <f aca="false">L81</f>
        <v>0</v>
      </c>
      <c r="N78" s="200" t="n">
        <f aca="false">SUM(B78:M78)</f>
        <v>17873.15</v>
      </c>
    </row>
    <row r="79" customFormat="false" ht="12" hidden="false" customHeight="false" outlineLevel="0" collapsed="false">
      <c r="A79" s="128" t="s">
        <v>23</v>
      </c>
      <c r="B79" s="195" t="n">
        <v>6933.72</v>
      </c>
      <c r="I79" s="195"/>
      <c r="J79" s="195"/>
      <c r="K79" s="195"/>
      <c r="L79" s="195"/>
      <c r="M79" s="195"/>
      <c r="N79" s="200" t="n">
        <f aca="false">SUM(B79:M79)</f>
        <v>6933.72</v>
      </c>
    </row>
    <row r="80" customFormat="false" ht="12" hidden="false" customHeight="false" outlineLevel="0" collapsed="false">
      <c r="A80" s="128" t="s">
        <v>81</v>
      </c>
      <c r="B80" s="195" t="n">
        <v>6601.01</v>
      </c>
      <c r="I80" s="195"/>
      <c r="J80" s="195"/>
      <c r="K80" s="195"/>
      <c r="L80" s="195"/>
      <c r="M80" s="195"/>
      <c r="N80" s="200" t="n">
        <f aca="false">SUM(B80:M80)</f>
        <v>6601.01</v>
      </c>
    </row>
    <row r="81" customFormat="false" ht="12" hidden="false" customHeight="false" outlineLevel="0" collapsed="false">
      <c r="A81" s="128" t="s">
        <v>82</v>
      </c>
      <c r="B81" s="195" t="n">
        <v>9176.07</v>
      </c>
      <c r="I81" s="195"/>
      <c r="J81" s="195"/>
      <c r="K81" s="195"/>
      <c r="L81" s="195"/>
      <c r="M81" s="195"/>
      <c r="N81" s="200" t="n">
        <f aca="false">SUM(B81:M81)</f>
        <v>9176.07</v>
      </c>
    </row>
    <row r="82" customFormat="false" ht="12" hidden="false" customHeight="false" outlineLevel="0" collapsed="false">
      <c r="I82" s="195"/>
      <c r="J82" s="195"/>
      <c r="K82" s="195"/>
      <c r="L82" s="195" t="s">
        <v>48</v>
      </c>
      <c r="M82" s="195"/>
      <c r="N82" s="200"/>
    </row>
    <row r="83" customFormat="false" ht="12" hidden="false" customHeight="false" outlineLevel="0" collapsed="false">
      <c r="A83" s="128" t="s">
        <v>83</v>
      </c>
      <c r="B83" s="195" t="n">
        <f aca="false">SUM(B80:B81)-SUM(B78:B79)</f>
        <v>146.280000000001</v>
      </c>
      <c r="C83" s="195" t="n">
        <f aca="false">SUM(C80:C81)-SUM(C78:C79)</f>
        <v>-9176.07</v>
      </c>
      <c r="D83" s="195" t="n">
        <f aca="false">SUM(D80:D81)-SUM(D78:D79)</f>
        <v>0</v>
      </c>
      <c r="E83" s="207" t="n">
        <f aca="false">SUM(E80:E81)-SUM(E78:E79)</f>
        <v>0</v>
      </c>
      <c r="F83" s="207" t="n">
        <f aca="false">SUM(F80:F81)-SUM(F78:F79)</f>
        <v>0</v>
      </c>
      <c r="G83" s="207" t="n">
        <f aca="false">SUM(G80:G81)-SUM(G78:G79)</f>
        <v>0</v>
      </c>
      <c r="H83" s="207" t="n">
        <f aca="false">SUM(H80:H81)-SUM(H78:H79)</f>
        <v>0</v>
      </c>
      <c r="I83" s="195" t="n">
        <f aca="false">SUM(I80:I81)-SUM(I78:I79)</f>
        <v>0</v>
      </c>
      <c r="J83" s="195" t="n">
        <f aca="false">SUM(J80:J81)-SUM(J78:J79)</f>
        <v>0</v>
      </c>
      <c r="K83" s="195" t="n">
        <f aca="false">SUM(K80:K81)-SUM(K78:K79)</f>
        <v>0</v>
      </c>
      <c r="L83" s="195" t="n">
        <f aca="false">SUM(L80:L81)-SUM(L78:L79)</f>
        <v>0</v>
      </c>
      <c r="M83" s="195" t="n">
        <f aca="false">SUM(M80:M81)-SUM(M78:M79)</f>
        <v>0</v>
      </c>
      <c r="N83" s="200" t="n">
        <f aca="false">SUM(B83:M83)</f>
        <v>-9029.79</v>
      </c>
    </row>
    <row r="84" customFormat="false" ht="12" hidden="false" customHeight="false" outlineLevel="0" collapsed="false">
      <c r="A84" s="128" t="s">
        <v>84</v>
      </c>
      <c r="B84" s="195" t="n">
        <f aca="false">B83/B79*100</f>
        <v>2.1096900365172</v>
      </c>
      <c r="C84" s="195" t="e">
        <f aca="false">C83/C79*100</f>
        <v>#DIV/0!</v>
      </c>
      <c r="D84" s="195" t="e">
        <f aca="false">D83/D79*100</f>
        <v>#DIV/0!</v>
      </c>
      <c r="E84" s="207" t="e">
        <f aca="false">E83/E79*100</f>
        <v>#DIV/0!</v>
      </c>
      <c r="F84" s="207" t="e">
        <f aca="false">F83/F79*100</f>
        <v>#DIV/0!</v>
      </c>
      <c r="G84" s="207" t="e">
        <f aca="false">G83/G79*100</f>
        <v>#DIV/0!</v>
      </c>
      <c r="H84" s="207" t="e">
        <f aca="false">H83/H79*100</f>
        <v>#DIV/0!</v>
      </c>
      <c r="I84" s="195" t="e">
        <f aca="false">I83/I79*100</f>
        <v>#DIV/0!</v>
      </c>
      <c r="J84" s="195" t="e">
        <f aca="false">J83/J79*100</f>
        <v>#DIV/0!</v>
      </c>
      <c r="K84" s="195" t="e">
        <f aca="false">K83/K79*100</f>
        <v>#DIV/0!</v>
      </c>
      <c r="L84" s="195" t="e">
        <f aca="false">L83/L79*100</f>
        <v>#DIV/0!</v>
      </c>
      <c r="M84" s="195" t="e">
        <f aca="false">M83/M79*100</f>
        <v>#DIV/0!</v>
      </c>
      <c r="N84" s="195" t="n">
        <f aca="false">N83/N79*100</f>
        <v>-130.230092937125</v>
      </c>
    </row>
    <row r="85" customFormat="false" ht="12" hidden="false" customHeight="false" outlineLevel="0" collapsed="false">
      <c r="I85" s="195"/>
      <c r="J85" s="195"/>
      <c r="K85" s="195"/>
      <c r="L85" s="195"/>
      <c r="M85" s="195"/>
    </row>
    <row r="86" customFormat="false" ht="12" hidden="false" customHeight="false" outlineLevel="0" collapsed="false">
      <c r="A86" s="128" t="s">
        <v>85</v>
      </c>
      <c r="B86" s="195" t="n">
        <v>0</v>
      </c>
      <c r="C86" s="195" t="n">
        <v>0</v>
      </c>
      <c r="D86" s="195" t="n">
        <v>0</v>
      </c>
      <c r="E86" s="195" t="n">
        <v>0</v>
      </c>
      <c r="F86" s="195" t="n">
        <v>0</v>
      </c>
      <c r="G86" s="195" t="n">
        <v>0</v>
      </c>
      <c r="H86" s="195" t="n">
        <v>0</v>
      </c>
      <c r="I86" s="195" t="n">
        <v>0</v>
      </c>
      <c r="J86" s="195" t="n">
        <v>0</v>
      </c>
      <c r="K86" s="195" t="n">
        <v>0</v>
      </c>
      <c r="L86" s="195" t="n">
        <v>0</v>
      </c>
      <c r="M86" s="195" t="n">
        <v>0</v>
      </c>
      <c r="N86" s="195" t="n">
        <f aca="false">SUM(B86:M86)</f>
        <v>0</v>
      </c>
    </row>
    <row r="87" customFormat="false" ht="12" hidden="false" customHeight="false" outlineLevel="0" collapsed="false">
      <c r="E87" s="195"/>
      <c r="F87" s="195"/>
      <c r="G87" s="195"/>
      <c r="H87" s="195"/>
      <c r="I87" s="195"/>
      <c r="J87" s="195"/>
      <c r="K87" s="195"/>
      <c r="L87" s="195"/>
      <c r="M87" s="195"/>
    </row>
    <row r="88" customFormat="false" ht="12" hidden="false" customHeight="false" outlineLevel="0" collapsed="false">
      <c r="A88" s="128" t="s">
        <v>86</v>
      </c>
      <c r="B88" s="195" t="n">
        <f aca="false">B86+B83</f>
        <v>146.280000000001</v>
      </c>
      <c r="C88" s="195" t="n">
        <f aca="false">C86+C83</f>
        <v>-9176.07</v>
      </c>
      <c r="D88" s="195" t="n">
        <f aca="false">D86+D83</f>
        <v>0</v>
      </c>
      <c r="E88" s="195" t="n">
        <f aca="false">E86+E83</f>
        <v>0</v>
      </c>
      <c r="F88" s="195" t="n">
        <f aca="false">F86+F83</f>
        <v>0</v>
      </c>
      <c r="G88" s="195" t="n">
        <f aca="false">G86+G83</f>
        <v>0</v>
      </c>
      <c r="H88" s="195" t="n">
        <f aca="false">H86+H83</f>
        <v>0</v>
      </c>
      <c r="I88" s="195" t="n">
        <f aca="false">I86+I83</f>
        <v>0</v>
      </c>
      <c r="J88" s="195" t="n">
        <f aca="false">J86+J83</f>
        <v>0</v>
      </c>
      <c r="K88" s="195" t="n">
        <f aca="false">K86+K83</f>
        <v>0</v>
      </c>
      <c r="L88" s="195" t="n">
        <f aca="false">L86+L83</f>
        <v>0</v>
      </c>
      <c r="M88" s="195" t="n">
        <f aca="false">M86+M83</f>
        <v>0</v>
      </c>
      <c r="N88" s="195" t="n">
        <f aca="false">N86+N83</f>
        <v>-9029.79</v>
      </c>
    </row>
    <row r="89" customFormat="false" ht="12" hidden="false" customHeight="false" outlineLevel="0" collapsed="false">
      <c r="A89" s="128" t="s">
        <v>87</v>
      </c>
      <c r="B89" s="195" t="n">
        <f aca="false">B88/B79*100</f>
        <v>2.1096900365172</v>
      </c>
      <c r="C89" s="195" t="e">
        <f aca="false">C88/C79*100</f>
        <v>#DIV/0!</v>
      </c>
      <c r="D89" s="195" t="e">
        <f aca="false">D88/D79*100</f>
        <v>#DIV/0!</v>
      </c>
      <c r="E89" s="195" t="e">
        <f aca="false">E88/E79*100</f>
        <v>#DIV/0!</v>
      </c>
      <c r="F89" s="195" t="e">
        <f aca="false">F88/F79*100</f>
        <v>#DIV/0!</v>
      </c>
      <c r="G89" s="195" t="e">
        <f aca="false">G88/G79*100</f>
        <v>#DIV/0!</v>
      </c>
      <c r="H89" s="195" t="e">
        <f aca="false">H88/H79*100</f>
        <v>#DIV/0!</v>
      </c>
      <c r="I89" s="195" t="e">
        <f aca="false">I88/I79*100</f>
        <v>#DIV/0!</v>
      </c>
      <c r="J89" s="195" t="e">
        <f aca="false">J88/J79*100</f>
        <v>#DIV/0!</v>
      </c>
      <c r="K89" s="195" t="e">
        <f aca="false">K88/K79*100</f>
        <v>#DIV/0!</v>
      </c>
      <c r="L89" s="195" t="e">
        <f aca="false">L88/L79*100</f>
        <v>#DIV/0!</v>
      </c>
      <c r="M89" s="195" t="e">
        <f aca="false">M88/M79*100</f>
        <v>#DIV/0!</v>
      </c>
      <c r="N89" s="195" t="n">
        <f aca="false">N88/N79*100</f>
        <v>-130.230092937125</v>
      </c>
    </row>
    <row r="90" customFormat="false" ht="12" hidden="false" customHeight="false" outlineLevel="0" collapsed="false">
      <c r="I90" s="195"/>
      <c r="J90" s="195"/>
      <c r="K90" s="195"/>
      <c r="L90" s="195"/>
      <c r="M90" s="195"/>
      <c r="N90" s="200"/>
    </row>
    <row r="91" customFormat="false" ht="12.75" hidden="false" customHeight="false" outlineLevel="0" collapsed="false">
      <c r="A91" s="50" t="s">
        <v>192</v>
      </c>
      <c r="I91" s="195"/>
      <c r="J91" s="195"/>
      <c r="K91" s="195"/>
      <c r="L91" s="195"/>
      <c r="M91" s="195"/>
      <c r="N91" s="200"/>
    </row>
    <row r="92" customFormat="false" ht="12" hidden="false" customHeight="false" outlineLevel="0" collapsed="false">
      <c r="A92" s="128" t="s">
        <v>80</v>
      </c>
      <c r="B92" s="195" t="n">
        <v>6965.79</v>
      </c>
      <c r="C92" s="195" t="n">
        <f aca="false">B95</f>
        <v>6823.74</v>
      </c>
      <c r="D92" s="195" t="n">
        <f aca="false">C95</f>
        <v>0</v>
      </c>
      <c r="E92" s="207" t="n">
        <f aca="false">D95</f>
        <v>0</v>
      </c>
      <c r="F92" s="207" t="n">
        <f aca="false">E95</f>
        <v>0</v>
      </c>
      <c r="G92" s="207" t="n">
        <f aca="false">F95</f>
        <v>0</v>
      </c>
      <c r="H92" s="207" t="n">
        <f aca="false">G95</f>
        <v>0</v>
      </c>
      <c r="I92" s="195" t="n">
        <f aca="false">H95</f>
        <v>0</v>
      </c>
      <c r="J92" s="195" t="n">
        <f aca="false">I95</f>
        <v>0</v>
      </c>
      <c r="K92" s="195" t="n">
        <f aca="false">J95</f>
        <v>0</v>
      </c>
      <c r="L92" s="195" t="n">
        <f aca="false">K95</f>
        <v>0</v>
      </c>
      <c r="M92" s="195" t="n">
        <f aca="false">L95</f>
        <v>0</v>
      </c>
      <c r="N92" s="200" t="n">
        <f aca="false">SUM(B92:M92)</f>
        <v>13789.53</v>
      </c>
    </row>
    <row r="93" customFormat="false" ht="12" hidden="false" customHeight="false" outlineLevel="0" collapsed="false">
      <c r="A93" s="128" t="s">
        <v>23</v>
      </c>
      <c r="B93" s="195" t="n">
        <v>181550.86</v>
      </c>
      <c r="I93" s="195"/>
      <c r="J93" s="195"/>
      <c r="K93" s="195"/>
      <c r="L93" s="195"/>
      <c r="M93" s="195"/>
      <c r="N93" s="200" t="n">
        <f aca="false">SUM(B93:M93)</f>
        <v>181550.86</v>
      </c>
    </row>
    <row r="94" customFormat="false" ht="12" hidden="false" customHeight="false" outlineLevel="0" collapsed="false">
      <c r="A94" s="128" t="s">
        <v>81</v>
      </c>
      <c r="B94" s="195" t="n">
        <v>177647.47</v>
      </c>
      <c r="I94" s="195"/>
      <c r="J94" s="195"/>
      <c r="K94" s="195"/>
      <c r="L94" s="195"/>
      <c r="M94" s="195"/>
      <c r="N94" s="200" t="n">
        <f aca="false">SUM(B94:M94)</f>
        <v>177647.47</v>
      </c>
    </row>
    <row r="95" customFormat="false" ht="12" hidden="false" customHeight="false" outlineLevel="0" collapsed="false">
      <c r="A95" s="128" t="s">
        <v>82</v>
      </c>
      <c r="B95" s="195" t="n">
        <v>6823.74</v>
      </c>
      <c r="I95" s="195"/>
      <c r="J95" s="195"/>
      <c r="K95" s="195"/>
      <c r="L95" s="195"/>
      <c r="M95" s="195"/>
      <c r="N95" s="200" t="n">
        <f aca="false">SUM(B95:M95)</f>
        <v>6823.74</v>
      </c>
    </row>
    <row r="96" customFormat="false" ht="12" hidden="false" customHeight="false" outlineLevel="0" collapsed="false">
      <c r="I96" s="195"/>
      <c r="J96" s="195"/>
      <c r="K96" s="195"/>
      <c r="L96" s="195"/>
      <c r="M96" s="195"/>
      <c r="N96" s="200"/>
    </row>
    <row r="97" customFormat="false" ht="12" hidden="false" customHeight="false" outlineLevel="0" collapsed="false">
      <c r="A97" s="128" t="s">
        <v>83</v>
      </c>
      <c r="B97" s="195" t="n">
        <f aca="false">SUM(B94:B95)-SUM(B92:B93)</f>
        <v>-4045.44</v>
      </c>
      <c r="C97" s="195" t="n">
        <f aca="false">SUM(C94:C95)-SUM(C92:C93)</f>
        <v>-6823.74</v>
      </c>
      <c r="D97" s="195" t="n">
        <f aca="false">SUM(D94:D95)-SUM(D92:D93)</f>
        <v>0</v>
      </c>
      <c r="E97" s="207" t="n">
        <f aca="false">SUM(E94:E95)-SUM(E92:E93)</f>
        <v>0</v>
      </c>
      <c r="F97" s="207" t="n">
        <f aca="false">SUM(F94:F95)-SUM(F92:F93)</f>
        <v>0</v>
      </c>
      <c r="G97" s="207" t="n">
        <f aca="false">SUM(G94:G95)-SUM(G92:G93)</f>
        <v>0</v>
      </c>
      <c r="H97" s="207" t="n">
        <f aca="false">SUM(H94:H95)-SUM(H92:H93)</f>
        <v>0</v>
      </c>
      <c r="I97" s="195" t="n">
        <f aca="false">SUM(I94:I95)-SUM(I92:I93)</f>
        <v>0</v>
      </c>
      <c r="J97" s="195" t="n">
        <f aca="false">SUM(J94:J95)-SUM(J92:J93)</f>
        <v>0</v>
      </c>
      <c r="K97" s="195" t="n">
        <f aca="false">SUM(K94:K95)-SUM(K92:K93)</f>
        <v>0</v>
      </c>
      <c r="L97" s="195" t="n">
        <f aca="false">SUM(L94:L95)-SUM(L92:L93)</f>
        <v>0</v>
      </c>
      <c r="M97" s="195" t="n">
        <f aca="false">SUM(M94:M95)-SUM(M92:M93)</f>
        <v>0</v>
      </c>
      <c r="N97" s="200" t="n">
        <f aca="false">SUM(B97:M97)</f>
        <v>-10869.18</v>
      </c>
    </row>
    <row r="98" customFormat="false" ht="12" hidden="false" customHeight="false" outlineLevel="0" collapsed="false">
      <c r="A98" s="128" t="s">
        <v>84</v>
      </c>
      <c r="B98" s="195" t="n">
        <f aca="false">B97/B93*100</f>
        <v>-2.22826815582146</v>
      </c>
      <c r="C98" s="195" t="e">
        <f aca="false">C97/C93*100</f>
        <v>#DIV/0!</v>
      </c>
      <c r="D98" s="195" t="e">
        <f aca="false">D97/D93*100</f>
        <v>#DIV/0!</v>
      </c>
      <c r="E98" s="207" t="e">
        <f aca="false">E97/E93*100</f>
        <v>#DIV/0!</v>
      </c>
      <c r="F98" s="207" t="e">
        <f aca="false">F97/F93*100</f>
        <v>#DIV/0!</v>
      </c>
      <c r="G98" s="207" t="e">
        <f aca="false">G97/G93*100</f>
        <v>#DIV/0!</v>
      </c>
      <c r="H98" s="207" t="e">
        <f aca="false">H97/H93*100</f>
        <v>#DIV/0!</v>
      </c>
      <c r="I98" s="195" t="e">
        <f aca="false">I97/I93*100</f>
        <v>#DIV/0!</v>
      </c>
      <c r="J98" s="195" t="e">
        <f aca="false">J97/J93*100</f>
        <v>#DIV/0!</v>
      </c>
      <c r="K98" s="195" t="e">
        <f aca="false">K97/K93*100</f>
        <v>#DIV/0!</v>
      </c>
      <c r="L98" s="195" t="e">
        <f aca="false">L97/L93*100</f>
        <v>#DIV/0!</v>
      </c>
      <c r="M98" s="195" t="e">
        <f aca="false">M97/M93*100</f>
        <v>#DIV/0!</v>
      </c>
      <c r="N98" s="195" t="n">
        <f aca="false">N97/N93*100</f>
        <v>-5.98685128784298</v>
      </c>
    </row>
    <row r="99" customFormat="false" ht="12" hidden="false" customHeight="false" outlineLevel="0" collapsed="false">
      <c r="I99" s="195"/>
      <c r="J99" s="195"/>
      <c r="K99" s="195"/>
      <c r="L99" s="195"/>
      <c r="M99" s="195"/>
    </row>
    <row r="100" customFormat="false" ht="12" hidden="false" customHeight="false" outlineLevel="0" collapsed="false">
      <c r="A100" s="128" t="s">
        <v>85</v>
      </c>
      <c r="B100" s="195" t="n">
        <v>0</v>
      </c>
      <c r="C100" s="195" t="n">
        <v>0</v>
      </c>
      <c r="D100" s="195" t="n">
        <v>0</v>
      </c>
      <c r="E100" s="195" t="n">
        <v>0</v>
      </c>
      <c r="F100" s="195" t="n">
        <v>0</v>
      </c>
      <c r="G100" s="195" t="n">
        <v>0</v>
      </c>
      <c r="H100" s="195" t="n">
        <v>0</v>
      </c>
      <c r="I100" s="195" t="n">
        <v>0</v>
      </c>
      <c r="J100" s="195" t="n">
        <v>0</v>
      </c>
      <c r="K100" s="195" t="n">
        <v>0</v>
      </c>
      <c r="L100" s="195" t="n">
        <v>0</v>
      </c>
      <c r="M100" s="195" t="n">
        <v>0</v>
      </c>
      <c r="N100" s="195" t="n">
        <f aca="false">SUM(B100:M100)</f>
        <v>0</v>
      </c>
    </row>
    <row r="101" customFormat="false" ht="12" hidden="false" customHeight="false" outlineLevel="0" collapsed="false">
      <c r="E101" s="195"/>
      <c r="F101" s="195"/>
      <c r="G101" s="195"/>
      <c r="H101" s="195"/>
      <c r="I101" s="195"/>
      <c r="J101" s="195"/>
      <c r="K101" s="195"/>
      <c r="L101" s="195"/>
      <c r="M101" s="195"/>
    </row>
    <row r="102" customFormat="false" ht="12" hidden="false" customHeight="false" outlineLevel="0" collapsed="false">
      <c r="A102" s="128" t="s">
        <v>86</v>
      </c>
      <c r="B102" s="195" t="n">
        <f aca="false">B100+B97</f>
        <v>-4045.44</v>
      </c>
      <c r="C102" s="195" t="n">
        <f aca="false">C100+C97</f>
        <v>-6823.74</v>
      </c>
      <c r="D102" s="195" t="n">
        <f aca="false">D100+D97</f>
        <v>0</v>
      </c>
      <c r="E102" s="195" t="n">
        <f aca="false">E100+E97</f>
        <v>0</v>
      </c>
      <c r="F102" s="195" t="n">
        <f aca="false">F100+F97</f>
        <v>0</v>
      </c>
      <c r="G102" s="195" t="n">
        <f aca="false">G100+G97</f>
        <v>0</v>
      </c>
      <c r="H102" s="195" t="n">
        <f aca="false">H100+H97</f>
        <v>0</v>
      </c>
      <c r="I102" s="195" t="n">
        <f aca="false">I100+I97</f>
        <v>0</v>
      </c>
      <c r="J102" s="195" t="n">
        <f aca="false">J100+J97</f>
        <v>0</v>
      </c>
      <c r="K102" s="195" t="n">
        <f aca="false">K100+K97</f>
        <v>0</v>
      </c>
      <c r="L102" s="195" t="n">
        <f aca="false">L100+L97</f>
        <v>0</v>
      </c>
      <c r="M102" s="195" t="n">
        <f aca="false">M100+M97</f>
        <v>0</v>
      </c>
      <c r="N102" s="195" t="n">
        <f aca="false">N100+N97</f>
        <v>-10869.18</v>
      </c>
    </row>
    <row r="103" customFormat="false" ht="12" hidden="false" customHeight="false" outlineLevel="0" collapsed="false">
      <c r="A103" s="128" t="s">
        <v>87</v>
      </c>
      <c r="B103" s="195" t="n">
        <f aca="false">B102/B93*100</f>
        <v>-2.22826815582146</v>
      </c>
      <c r="C103" s="195" t="e">
        <f aca="false">C102/C93*100</f>
        <v>#DIV/0!</v>
      </c>
      <c r="D103" s="195" t="e">
        <f aca="false">D102/D93*100</f>
        <v>#DIV/0!</v>
      </c>
      <c r="E103" s="195" t="e">
        <f aca="false">E102/E93*100</f>
        <v>#DIV/0!</v>
      </c>
      <c r="F103" s="195" t="e">
        <f aca="false">F102/F93*100</f>
        <v>#DIV/0!</v>
      </c>
      <c r="G103" s="195" t="e">
        <f aca="false">G102/G93*100</f>
        <v>#DIV/0!</v>
      </c>
      <c r="H103" s="195" t="e">
        <f aca="false">H102/H93*100</f>
        <v>#DIV/0!</v>
      </c>
      <c r="I103" s="195" t="e">
        <f aca="false">I102/I93*100</f>
        <v>#DIV/0!</v>
      </c>
      <c r="J103" s="195" t="e">
        <f aca="false">J102/J93*100</f>
        <v>#DIV/0!</v>
      </c>
      <c r="K103" s="195" t="e">
        <f aca="false">K102/K93*100</f>
        <v>#DIV/0!</v>
      </c>
      <c r="L103" s="195" t="e">
        <f aca="false">L102/L93*100</f>
        <v>#DIV/0!</v>
      </c>
      <c r="M103" s="195" t="e">
        <f aca="false">M102/M93*100</f>
        <v>#DIV/0!</v>
      </c>
      <c r="N103" s="195" t="n">
        <f aca="false">N102/N93*100</f>
        <v>-5.98685128784298</v>
      </c>
    </row>
    <row r="104" customFormat="false" ht="12" hidden="false" customHeight="false" outlineLevel="0" collapsed="false">
      <c r="I104" s="195"/>
      <c r="J104" s="195"/>
      <c r="K104" s="195"/>
      <c r="L104" s="195"/>
      <c r="M104" s="195"/>
    </row>
    <row r="105" customFormat="false" ht="12.75" hidden="false" customHeight="false" outlineLevel="0" collapsed="false">
      <c r="A105" s="50" t="s">
        <v>193</v>
      </c>
      <c r="I105" s="195"/>
      <c r="J105" s="195"/>
      <c r="K105" s="195"/>
      <c r="L105" s="195"/>
      <c r="M105" s="195"/>
      <c r="N105" s="200"/>
    </row>
    <row r="106" customFormat="false" ht="12" hidden="false" customHeight="false" outlineLevel="0" collapsed="false">
      <c r="A106" s="128" t="s">
        <v>80</v>
      </c>
      <c r="B106" s="195" t="n">
        <v>7920.56</v>
      </c>
      <c r="C106" s="195" t="n">
        <f aca="false">B109</f>
        <v>8075.4</v>
      </c>
      <c r="D106" s="195" t="n">
        <f aca="false">C109</f>
        <v>0</v>
      </c>
      <c r="E106" s="207" t="n">
        <f aca="false">B109</f>
        <v>8075.4</v>
      </c>
      <c r="F106" s="207" t="n">
        <f aca="false">E109</f>
        <v>0</v>
      </c>
      <c r="G106" s="207" t="n">
        <f aca="false">F109</f>
        <v>0</v>
      </c>
      <c r="H106" s="207" t="n">
        <f aca="false">G109</f>
        <v>0</v>
      </c>
      <c r="I106" s="195" t="n">
        <f aca="false">H109</f>
        <v>0</v>
      </c>
      <c r="J106" s="195" t="n">
        <f aca="false">I109</f>
        <v>0</v>
      </c>
      <c r="K106" s="195" t="n">
        <f aca="false">J109</f>
        <v>0</v>
      </c>
      <c r="L106" s="195" t="n">
        <f aca="false">K109</f>
        <v>0</v>
      </c>
      <c r="M106" s="195" t="n">
        <f aca="false">L109</f>
        <v>0</v>
      </c>
      <c r="N106" s="200" t="n">
        <f aca="false">SUM(B106:M106)</f>
        <v>24071.36</v>
      </c>
    </row>
    <row r="107" customFormat="false" ht="12" hidden="false" customHeight="false" outlineLevel="0" collapsed="false">
      <c r="A107" s="128" t="s">
        <v>23</v>
      </c>
      <c r="B107" s="195" t="n">
        <v>61409.36</v>
      </c>
      <c r="I107" s="195"/>
      <c r="J107" s="195"/>
      <c r="K107" s="195"/>
      <c r="L107" s="195"/>
      <c r="M107" s="195"/>
      <c r="N107" s="200" t="n">
        <f aca="false">SUM(B107:M107)</f>
        <v>61409.36</v>
      </c>
    </row>
    <row r="108" customFormat="false" ht="12" hidden="false" customHeight="false" outlineLevel="0" collapsed="false">
      <c r="A108" s="128" t="s">
        <v>81</v>
      </c>
      <c r="B108" s="195" t="n">
        <v>60787.04</v>
      </c>
      <c r="I108" s="195"/>
      <c r="J108" s="195"/>
      <c r="K108" s="195"/>
      <c r="L108" s="195"/>
      <c r="M108" s="195"/>
      <c r="N108" s="200" t="n">
        <f aca="false">SUM(B108:M108)</f>
        <v>60787.04</v>
      </c>
    </row>
    <row r="109" customFormat="false" ht="12" hidden="false" customHeight="false" outlineLevel="0" collapsed="false">
      <c r="A109" s="128" t="s">
        <v>82</v>
      </c>
      <c r="B109" s="195" t="n">
        <v>8075.4</v>
      </c>
      <c r="I109" s="195"/>
      <c r="J109" s="195"/>
      <c r="K109" s="195"/>
      <c r="L109" s="195"/>
      <c r="M109" s="195"/>
      <c r="N109" s="200" t="n">
        <f aca="false">SUM(B109:M109)</f>
        <v>8075.4</v>
      </c>
    </row>
    <row r="110" customFormat="false" ht="12" hidden="false" customHeight="false" outlineLevel="0" collapsed="false">
      <c r="I110" s="195"/>
      <c r="J110" s="195"/>
      <c r="K110" s="195"/>
      <c r="L110" s="195"/>
      <c r="M110" s="195"/>
      <c r="N110" s="200"/>
    </row>
    <row r="111" customFormat="false" ht="12" hidden="false" customHeight="false" outlineLevel="0" collapsed="false">
      <c r="A111" s="128" t="s">
        <v>83</v>
      </c>
      <c r="B111" s="195" t="n">
        <f aca="false">SUM(B108:B109)-SUM(B106:B107)</f>
        <v>-467.479999999996</v>
      </c>
      <c r="C111" s="195" t="n">
        <f aca="false">SUM(C108:C109)-SUM(C106:C107)</f>
        <v>-8075.4</v>
      </c>
      <c r="D111" s="195" t="n">
        <f aca="false">SUM(D108:D109)-SUM(D106:D107)</f>
        <v>0</v>
      </c>
      <c r="E111" s="207" t="n">
        <f aca="false">SUM(E108:E109)-SUM(E106:E107)</f>
        <v>-8075.4</v>
      </c>
      <c r="F111" s="207" t="n">
        <f aca="false">SUM(F108:F109)-SUM(F106:F107)</f>
        <v>0</v>
      </c>
      <c r="G111" s="207" t="n">
        <f aca="false">SUM(G108:G109)-SUM(G106:G107)</f>
        <v>0</v>
      </c>
      <c r="H111" s="207" t="n">
        <f aca="false">SUM(H108:H109)-SUM(H106:H107)</f>
        <v>0</v>
      </c>
      <c r="I111" s="195" t="n">
        <f aca="false">SUM(I108:I109)-SUM(I106:I107)</f>
        <v>0</v>
      </c>
      <c r="J111" s="195" t="n">
        <f aca="false">SUM(J108:J109)-SUM(J106:J107)</f>
        <v>0</v>
      </c>
      <c r="K111" s="195" t="n">
        <f aca="false">SUM(K108:K109)-SUM(K106:K107)</f>
        <v>0</v>
      </c>
      <c r="L111" s="195" t="n">
        <f aca="false">SUM(L108:L109)-SUM(L106:L107)</f>
        <v>0</v>
      </c>
      <c r="M111" s="195" t="n">
        <f aca="false">SUM(M108:M109)-SUM(M106:M107)</f>
        <v>0</v>
      </c>
      <c r="N111" s="200" t="n">
        <f aca="false">SUM(B111:M111)</f>
        <v>-16618.28</v>
      </c>
    </row>
    <row r="112" customFormat="false" ht="12" hidden="false" customHeight="false" outlineLevel="0" collapsed="false">
      <c r="A112" s="128" t="s">
        <v>84</v>
      </c>
      <c r="B112" s="195" t="n">
        <f aca="false">B111/B107*100</f>
        <v>-0.761252030635063</v>
      </c>
      <c r="C112" s="195" t="e">
        <f aca="false">C111/C107*100</f>
        <v>#DIV/0!</v>
      </c>
      <c r="D112" s="195" t="e">
        <f aca="false">D111/D107*100</f>
        <v>#DIV/0!</v>
      </c>
      <c r="E112" s="207" t="e">
        <f aca="false">E111/E107*100</f>
        <v>#DIV/0!</v>
      </c>
      <c r="F112" s="207" t="e">
        <f aca="false">F111/F107*100</f>
        <v>#DIV/0!</v>
      </c>
      <c r="G112" s="207" t="e">
        <f aca="false">G111/G107*100</f>
        <v>#DIV/0!</v>
      </c>
      <c r="H112" s="207" t="e">
        <f aca="false">H111/H107*100</f>
        <v>#DIV/0!</v>
      </c>
      <c r="I112" s="195" t="e">
        <f aca="false">I111/I107*100</f>
        <v>#DIV/0!</v>
      </c>
      <c r="J112" s="195" t="e">
        <f aca="false">J111/J107*100</f>
        <v>#DIV/0!</v>
      </c>
      <c r="K112" s="195" t="e">
        <f aca="false">K111/K107*100</f>
        <v>#DIV/0!</v>
      </c>
      <c r="L112" s="195" t="e">
        <f aca="false">L111/L107*100</f>
        <v>#DIV/0!</v>
      </c>
      <c r="M112" s="195" t="e">
        <f aca="false">M111/M107*100</f>
        <v>#DIV/0!</v>
      </c>
      <c r="N112" s="195" t="n">
        <f aca="false">N111/N107*100</f>
        <v>-27.0614772731714</v>
      </c>
    </row>
    <row r="113" customFormat="false" ht="12" hidden="false" customHeight="false" outlineLevel="0" collapsed="false">
      <c r="I113" s="195"/>
      <c r="J113" s="195"/>
      <c r="K113" s="195"/>
      <c r="L113" s="195"/>
      <c r="M113" s="195"/>
    </row>
    <row r="114" customFormat="false" ht="12" hidden="false" customHeight="false" outlineLevel="0" collapsed="false">
      <c r="A114" s="128" t="s">
        <v>85</v>
      </c>
      <c r="B114" s="195" t="n">
        <v>0</v>
      </c>
      <c r="C114" s="195" t="n">
        <v>0</v>
      </c>
      <c r="D114" s="195" t="n">
        <v>0</v>
      </c>
      <c r="E114" s="195" t="n">
        <v>0</v>
      </c>
      <c r="F114" s="195" t="n">
        <v>0</v>
      </c>
      <c r="G114" s="195" t="n">
        <v>0</v>
      </c>
      <c r="H114" s="195" t="n">
        <v>0</v>
      </c>
      <c r="I114" s="195" t="n">
        <v>0</v>
      </c>
      <c r="J114" s="195" t="n">
        <v>0</v>
      </c>
      <c r="K114" s="195" t="n">
        <v>0</v>
      </c>
      <c r="L114" s="195" t="n">
        <v>0</v>
      </c>
      <c r="M114" s="195" t="n">
        <v>0</v>
      </c>
      <c r="N114" s="195" t="n">
        <f aca="false">SUM(B114:M114)</f>
        <v>0</v>
      </c>
    </row>
    <row r="115" customFormat="false" ht="12" hidden="false" customHeight="false" outlineLevel="0" collapsed="false">
      <c r="E115" s="195"/>
      <c r="F115" s="195"/>
      <c r="G115" s="195"/>
      <c r="H115" s="195"/>
      <c r="I115" s="195"/>
      <c r="J115" s="195"/>
      <c r="K115" s="195"/>
      <c r="L115" s="195"/>
      <c r="M115" s="195"/>
    </row>
    <row r="116" customFormat="false" ht="12" hidden="false" customHeight="false" outlineLevel="0" collapsed="false">
      <c r="A116" s="128" t="s">
        <v>86</v>
      </c>
      <c r="B116" s="195" t="n">
        <f aca="false">B114+B111</f>
        <v>-467.479999999996</v>
      </c>
      <c r="C116" s="195" t="n">
        <f aca="false">C114+C111</f>
        <v>-8075.4</v>
      </c>
      <c r="D116" s="195" t="n">
        <f aca="false">D114+D111</f>
        <v>0</v>
      </c>
      <c r="E116" s="195" t="n">
        <f aca="false">E114+E111</f>
        <v>-8075.4</v>
      </c>
      <c r="F116" s="195" t="n">
        <f aca="false">F114+F111</f>
        <v>0</v>
      </c>
      <c r="G116" s="195" t="n">
        <f aca="false">G114+G111</f>
        <v>0</v>
      </c>
      <c r="H116" s="195" t="n">
        <f aca="false">H114+H111</f>
        <v>0</v>
      </c>
      <c r="I116" s="195" t="n">
        <f aca="false">I114+I111</f>
        <v>0</v>
      </c>
      <c r="J116" s="195" t="n">
        <f aca="false">J114+J111</f>
        <v>0</v>
      </c>
      <c r="K116" s="195" t="n">
        <f aca="false">K114+K111</f>
        <v>0</v>
      </c>
      <c r="L116" s="195" t="n">
        <f aca="false">L114+L111</f>
        <v>0</v>
      </c>
      <c r="M116" s="195" t="n">
        <f aca="false">M114+M111</f>
        <v>0</v>
      </c>
      <c r="N116" s="195" t="n">
        <f aca="false">N114+N111</f>
        <v>-16618.28</v>
      </c>
    </row>
    <row r="117" customFormat="false" ht="12" hidden="false" customHeight="false" outlineLevel="0" collapsed="false">
      <c r="A117" s="128" t="s">
        <v>87</v>
      </c>
      <c r="B117" s="195" t="n">
        <f aca="false">B116/B107*100</f>
        <v>-0.761252030635063</v>
      </c>
      <c r="C117" s="195" t="e">
        <f aca="false">C116/C107*100</f>
        <v>#DIV/0!</v>
      </c>
      <c r="D117" s="195" t="e">
        <f aca="false">D116/D107*100</f>
        <v>#DIV/0!</v>
      </c>
      <c r="E117" s="195" t="e">
        <f aca="false">E116/E107*100</f>
        <v>#DIV/0!</v>
      </c>
      <c r="F117" s="195" t="e">
        <f aca="false">F116/F107*100</f>
        <v>#DIV/0!</v>
      </c>
      <c r="G117" s="195" t="e">
        <f aca="false">G116/G107*100</f>
        <v>#DIV/0!</v>
      </c>
      <c r="H117" s="195" t="e">
        <f aca="false">H116/H107*100</f>
        <v>#DIV/0!</v>
      </c>
      <c r="I117" s="195" t="e">
        <f aca="false">I116/I107*100</f>
        <v>#DIV/0!</v>
      </c>
      <c r="J117" s="195" t="e">
        <f aca="false">J116/J107*100</f>
        <v>#DIV/0!</v>
      </c>
      <c r="K117" s="195" t="e">
        <f aca="false">K116/K107*100</f>
        <v>#DIV/0!</v>
      </c>
      <c r="L117" s="195" t="e">
        <f aca="false">L116/L107*100</f>
        <v>#DIV/0!</v>
      </c>
      <c r="M117" s="195" t="e">
        <f aca="false">M116/M107*100</f>
        <v>#DIV/0!</v>
      </c>
      <c r="N117" s="195" t="n">
        <f aca="false">N116/N107*100</f>
        <v>-27.0614772731714</v>
      </c>
    </row>
    <row r="118" customFormat="false" ht="12" hidden="false" customHeight="false" outlineLevel="0" collapsed="false">
      <c r="I118" s="195"/>
      <c r="J118" s="195"/>
      <c r="K118" s="195"/>
      <c r="L118" s="195"/>
      <c r="M118" s="195"/>
    </row>
    <row r="119" customFormat="false" ht="12.75" hidden="false" customHeight="false" outlineLevel="0" collapsed="false">
      <c r="A119" s="50" t="s">
        <v>194</v>
      </c>
      <c r="I119" s="195"/>
      <c r="J119" s="195"/>
      <c r="K119" s="195"/>
      <c r="L119" s="195"/>
      <c r="M119" s="195"/>
      <c r="N119" s="200"/>
    </row>
    <row r="120" customFormat="false" ht="12" hidden="false" customHeight="false" outlineLevel="0" collapsed="false">
      <c r="A120" s="128" t="s">
        <v>80</v>
      </c>
      <c r="B120" s="195" t="n">
        <v>433718.55</v>
      </c>
      <c r="C120" s="195" t="n">
        <f aca="false">B123</f>
        <v>179883.2</v>
      </c>
      <c r="D120" s="195" t="n">
        <f aca="false">C123</f>
        <v>0</v>
      </c>
      <c r="E120" s="207" t="n">
        <f aca="false">D123</f>
        <v>0</v>
      </c>
      <c r="F120" s="207" t="n">
        <f aca="false">E123</f>
        <v>0</v>
      </c>
      <c r="G120" s="207" t="n">
        <f aca="false">F123</f>
        <v>0</v>
      </c>
      <c r="H120" s="207" t="n">
        <f aca="false">G123</f>
        <v>0</v>
      </c>
      <c r="I120" s="195" t="n">
        <f aca="false">H123</f>
        <v>0</v>
      </c>
      <c r="J120" s="195" t="n">
        <f aca="false">I123</f>
        <v>0</v>
      </c>
      <c r="K120" s="195" t="n">
        <f aca="false">J123</f>
        <v>0</v>
      </c>
      <c r="L120" s="195" t="n">
        <f aca="false">K123</f>
        <v>0</v>
      </c>
      <c r="M120" s="195" t="n">
        <f aca="false">L123</f>
        <v>0</v>
      </c>
      <c r="N120" s="200" t="n">
        <f aca="false">SUM(B120:M120)</f>
        <v>613601.75</v>
      </c>
    </row>
    <row r="121" customFormat="false" ht="12" hidden="false" customHeight="false" outlineLevel="0" collapsed="false">
      <c r="A121" s="128" t="s">
        <v>23</v>
      </c>
      <c r="B121" s="195" t="n">
        <v>468970.15</v>
      </c>
      <c r="I121" s="195"/>
      <c r="J121" s="195"/>
      <c r="K121" s="195"/>
      <c r="L121" s="195"/>
      <c r="M121" s="195"/>
      <c r="N121" s="200" t="n">
        <f aca="false">SUM(B121:M121)</f>
        <v>468970.15</v>
      </c>
    </row>
    <row r="122" customFormat="false" ht="12" hidden="false" customHeight="false" outlineLevel="0" collapsed="false">
      <c r="A122" s="128" t="s">
        <v>81</v>
      </c>
      <c r="B122" s="195" t="n">
        <v>724925.45</v>
      </c>
      <c r="I122" s="195"/>
      <c r="J122" s="195"/>
      <c r="K122" s="195"/>
      <c r="L122" s="195"/>
      <c r="M122" s="195"/>
      <c r="N122" s="200" t="n">
        <f aca="false">SUM(B122:M122)</f>
        <v>724925.45</v>
      </c>
    </row>
    <row r="123" customFormat="false" ht="12" hidden="false" customHeight="false" outlineLevel="0" collapsed="false">
      <c r="A123" s="128" t="s">
        <v>82</v>
      </c>
      <c r="B123" s="195" t="n">
        <v>179883.2</v>
      </c>
      <c r="I123" s="195"/>
      <c r="J123" s="195"/>
      <c r="K123" s="195"/>
      <c r="L123" s="195"/>
      <c r="M123" s="195"/>
      <c r="N123" s="200" t="n">
        <f aca="false">SUM(B123:M123)</f>
        <v>179883.2</v>
      </c>
    </row>
    <row r="124" customFormat="false" ht="12" hidden="false" customHeight="false" outlineLevel="0" collapsed="false">
      <c r="I124" s="195"/>
      <c r="J124" s="195"/>
      <c r="K124" s="195"/>
      <c r="L124" s="195"/>
      <c r="M124" s="195"/>
      <c r="N124" s="200"/>
    </row>
    <row r="125" customFormat="false" ht="12" hidden="false" customHeight="false" outlineLevel="0" collapsed="false">
      <c r="A125" s="128" t="s">
        <v>83</v>
      </c>
      <c r="B125" s="195" t="n">
        <f aca="false">SUM(B122:B123)-SUM(B120:B121)</f>
        <v>2119.94999999995</v>
      </c>
      <c r="C125" s="195" t="n">
        <f aca="false">SUM(C122:C123)-SUM(C120:C121)</f>
        <v>-179883.2</v>
      </c>
      <c r="D125" s="195" t="n">
        <f aca="false">SUM(D122:D123)-SUM(D120:D121)</f>
        <v>0</v>
      </c>
      <c r="E125" s="207" t="n">
        <f aca="false">SUM(E122:E123)-SUM(E120:E121)</f>
        <v>0</v>
      </c>
      <c r="F125" s="207" t="n">
        <f aca="false">SUM(F122:F123)-SUM(F120:F121)</f>
        <v>0</v>
      </c>
      <c r="G125" s="207" t="n">
        <f aca="false">SUM(G122:G123)-SUM(G120:G121)</f>
        <v>0</v>
      </c>
      <c r="H125" s="207" t="n">
        <f aca="false">SUM(H122:H123)-SUM(H120:H121)</f>
        <v>0</v>
      </c>
      <c r="I125" s="195" t="n">
        <f aca="false">SUM(I122:I123)-SUM(I120:I121)</f>
        <v>0</v>
      </c>
      <c r="J125" s="195" t="n">
        <f aca="false">SUM(J122:J123)-SUM(J120:J121)</f>
        <v>0</v>
      </c>
      <c r="K125" s="195" t="n">
        <f aca="false">SUM(K122:K123)-SUM(K120:K121)</f>
        <v>0</v>
      </c>
      <c r="L125" s="195" t="n">
        <f aca="false">SUM(L122:L123)-SUM(L120:L121)</f>
        <v>0</v>
      </c>
      <c r="M125" s="195" t="n">
        <f aca="false">SUM(M122:M123)-SUM(M120:M121)</f>
        <v>0</v>
      </c>
      <c r="N125" s="200" t="n">
        <f aca="false">SUM(B125:M125)</f>
        <v>-177763.25</v>
      </c>
    </row>
    <row r="126" customFormat="false" ht="12" hidden="false" customHeight="false" outlineLevel="0" collapsed="false">
      <c r="A126" s="128" t="s">
        <v>84</v>
      </c>
      <c r="B126" s="195" t="n">
        <f aca="false">B125/B121*100</f>
        <v>0.452043696171271</v>
      </c>
      <c r="C126" s="195" t="e">
        <f aca="false">C125/C121*100</f>
        <v>#DIV/0!</v>
      </c>
      <c r="D126" s="195" t="e">
        <f aca="false">D125/D121*100</f>
        <v>#DIV/0!</v>
      </c>
      <c r="E126" s="207" t="e">
        <f aca="false">E125/E121*100</f>
        <v>#DIV/0!</v>
      </c>
      <c r="F126" s="207" t="e">
        <f aca="false">F125/F121*100</f>
        <v>#DIV/0!</v>
      </c>
      <c r="G126" s="207" t="e">
        <f aca="false">G125/G121*100</f>
        <v>#DIV/0!</v>
      </c>
      <c r="H126" s="207" t="e">
        <f aca="false">H125/H121*100</f>
        <v>#DIV/0!</v>
      </c>
      <c r="I126" s="195" t="e">
        <f aca="false">I125/I121*100</f>
        <v>#DIV/0!</v>
      </c>
      <c r="J126" s="195" t="e">
        <f aca="false">J125/J121*100</f>
        <v>#DIV/0!</v>
      </c>
      <c r="K126" s="195" t="e">
        <f aca="false">K125/K121*100</f>
        <v>#DIV/0!</v>
      </c>
      <c r="L126" s="195" t="e">
        <f aca="false">L125/L121*100</f>
        <v>#DIV/0!</v>
      </c>
      <c r="M126" s="195" t="e">
        <f aca="false">M125/M121*100</f>
        <v>#DIV/0!</v>
      </c>
      <c r="N126" s="195" t="n">
        <f aca="false">N125/N121*100</f>
        <v>-37.9050244455857</v>
      </c>
    </row>
    <row r="127" customFormat="false" ht="12" hidden="false" customHeight="false" outlineLevel="0" collapsed="false">
      <c r="I127" s="195"/>
      <c r="J127" s="195"/>
      <c r="K127" s="195"/>
      <c r="L127" s="195"/>
      <c r="M127" s="195"/>
    </row>
    <row r="128" customFormat="false" ht="12" hidden="false" customHeight="false" outlineLevel="0" collapsed="false">
      <c r="A128" s="128" t="s">
        <v>85</v>
      </c>
      <c r="B128" s="195" t="n">
        <v>0</v>
      </c>
      <c r="C128" s="195" t="n">
        <v>0</v>
      </c>
      <c r="D128" s="195" t="n">
        <v>0</v>
      </c>
      <c r="E128" s="195" t="n">
        <v>0</v>
      </c>
      <c r="F128" s="195" t="n">
        <v>0</v>
      </c>
      <c r="G128" s="195" t="n">
        <v>0</v>
      </c>
      <c r="H128" s="195" t="n">
        <v>0</v>
      </c>
      <c r="I128" s="195" t="n">
        <v>0</v>
      </c>
      <c r="J128" s="195" t="n">
        <v>0</v>
      </c>
      <c r="K128" s="195" t="n">
        <v>0</v>
      </c>
      <c r="L128" s="195" t="n">
        <v>0</v>
      </c>
      <c r="M128" s="195" t="n">
        <v>0</v>
      </c>
      <c r="N128" s="195" t="n">
        <f aca="false">SUM(B128:M128)</f>
        <v>0</v>
      </c>
    </row>
    <row r="129" customFormat="false" ht="12" hidden="false" customHeight="false" outlineLevel="0" collapsed="false">
      <c r="E129" s="195"/>
      <c r="F129" s="195"/>
      <c r="G129" s="195"/>
      <c r="H129" s="195"/>
      <c r="I129" s="195"/>
      <c r="J129" s="195"/>
      <c r="K129" s="195"/>
      <c r="L129" s="195"/>
      <c r="M129" s="195"/>
    </row>
    <row r="130" customFormat="false" ht="12" hidden="false" customHeight="false" outlineLevel="0" collapsed="false">
      <c r="A130" s="128" t="s">
        <v>86</v>
      </c>
      <c r="B130" s="195" t="n">
        <f aca="false">B128+B125</f>
        <v>2119.94999999995</v>
      </c>
      <c r="C130" s="195" t="n">
        <f aca="false">C128+C125</f>
        <v>-179883.2</v>
      </c>
      <c r="D130" s="195" t="n">
        <f aca="false">D128+D125</f>
        <v>0</v>
      </c>
      <c r="E130" s="195" t="n">
        <f aca="false">E128+E125</f>
        <v>0</v>
      </c>
      <c r="F130" s="195" t="n">
        <f aca="false">F128+F125</f>
        <v>0</v>
      </c>
      <c r="G130" s="195" t="n">
        <f aca="false">G128+G125</f>
        <v>0</v>
      </c>
      <c r="H130" s="195" t="n">
        <f aca="false">H128+H125</f>
        <v>0</v>
      </c>
      <c r="I130" s="195" t="n">
        <f aca="false">I128+I125</f>
        <v>0</v>
      </c>
      <c r="J130" s="195" t="n">
        <f aca="false">J128+J125</f>
        <v>0</v>
      </c>
      <c r="K130" s="195" t="n">
        <f aca="false">K128+K125</f>
        <v>0</v>
      </c>
      <c r="L130" s="195" t="n">
        <f aca="false">L128+L125</f>
        <v>0</v>
      </c>
      <c r="M130" s="195" t="n">
        <f aca="false">M128+M125</f>
        <v>0</v>
      </c>
      <c r="N130" s="195" t="n">
        <f aca="false">N128+N125</f>
        <v>-177763.25</v>
      </c>
    </row>
    <row r="131" customFormat="false" ht="12" hidden="false" customHeight="false" outlineLevel="0" collapsed="false">
      <c r="A131" s="128" t="s">
        <v>87</v>
      </c>
      <c r="B131" s="195" t="n">
        <f aca="false">B130/B121*100</f>
        <v>0.452043696171271</v>
      </c>
      <c r="C131" s="195" t="e">
        <f aca="false">C130/C121*100</f>
        <v>#DIV/0!</v>
      </c>
      <c r="D131" s="195" t="e">
        <f aca="false">D130/D121*100</f>
        <v>#DIV/0!</v>
      </c>
      <c r="E131" s="195" t="e">
        <f aca="false">E130/E121*100</f>
        <v>#DIV/0!</v>
      </c>
      <c r="F131" s="195" t="e">
        <f aca="false">F130/F121*100</f>
        <v>#DIV/0!</v>
      </c>
      <c r="G131" s="195" t="e">
        <f aca="false">G130/G121*100</f>
        <v>#DIV/0!</v>
      </c>
      <c r="H131" s="195" t="e">
        <f aca="false">H130/H121*100</f>
        <v>#DIV/0!</v>
      </c>
      <c r="I131" s="195" t="e">
        <f aca="false">I130/I121*100</f>
        <v>#DIV/0!</v>
      </c>
      <c r="J131" s="195" t="e">
        <f aca="false">J130/J121*100</f>
        <v>#DIV/0!</v>
      </c>
      <c r="K131" s="195" t="e">
        <f aca="false">K130/K121*100</f>
        <v>#DIV/0!</v>
      </c>
      <c r="L131" s="195" t="e">
        <f aca="false">L130/L121*100</f>
        <v>#DIV/0!</v>
      </c>
      <c r="M131" s="195" t="e">
        <f aca="false">M130/M121*100</f>
        <v>#DIV/0!</v>
      </c>
      <c r="N131" s="195" t="n">
        <f aca="false">N130/N121*100</f>
        <v>-37.9050244455857</v>
      </c>
    </row>
    <row r="132" customFormat="false" ht="12" hidden="false" customHeight="false" outlineLevel="0" collapsed="false">
      <c r="I132" s="195"/>
      <c r="J132" s="195"/>
      <c r="K132" s="195"/>
      <c r="L132" s="195"/>
      <c r="M132" s="195"/>
    </row>
    <row r="133" customFormat="false" ht="12" hidden="false" customHeight="false" outlineLevel="0" collapsed="false">
      <c r="I133" s="195"/>
      <c r="J133" s="195"/>
      <c r="K133" s="195"/>
      <c r="L133" s="195"/>
      <c r="M133" s="195"/>
    </row>
    <row r="134" customFormat="false" ht="12.75" hidden="false" customHeight="false" outlineLevel="0" collapsed="false">
      <c r="A134" s="50" t="s">
        <v>195</v>
      </c>
      <c r="I134" s="195"/>
      <c r="J134" s="195"/>
      <c r="K134" s="195"/>
      <c r="L134" s="195"/>
      <c r="M134" s="195"/>
    </row>
    <row r="135" customFormat="false" ht="12" hidden="false" customHeight="false" outlineLevel="0" collapsed="false">
      <c r="A135" s="128" t="s">
        <v>80</v>
      </c>
      <c r="B135" s="195" t="n">
        <v>124123.54</v>
      </c>
      <c r="C135" s="195" t="n">
        <f aca="false">B138</f>
        <v>84488.9</v>
      </c>
      <c r="D135" s="195" t="n">
        <f aca="false">C138</f>
        <v>0</v>
      </c>
      <c r="E135" s="207" t="n">
        <f aca="false">D138</f>
        <v>0</v>
      </c>
      <c r="F135" s="207" t="n">
        <f aca="false">E138</f>
        <v>0</v>
      </c>
      <c r="G135" s="207" t="n">
        <f aca="false">F138</f>
        <v>0</v>
      </c>
      <c r="H135" s="207" t="n">
        <f aca="false">G138</f>
        <v>0</v>
      </c>
      <c r="I135" s="195" t="n">
        <f aca="false">H138</f>
        <v>0</v>
      </c>
      <c r="J135" s="195" t="n">
        <f aca="false">I138</f>
        <v>0</v>
      </c>
      <c r="K135" s="195" t="n">
        <f aca="false">J138</f>
        <v>0</v>
      </c>
      <c r="L135" s="195" t="n">
        <f aca="false">K138</f>
        <v>0</v>
      </c>
      <c r="M135" s="195" t="n">
        <f aca="false">L138</f>
        <v>0</v>
      </c>
      <c r="N135" s="200" t="n">
        <f aca="false">SUM(B135:M135)</f>
        <v>208612.44</v>
      </c>
    </row>
    <row r="136" customFormat="false" ht="12" hidden="false" customHeight="false" outlineLevel="0" collapsed="false">
      <c r="A136" s="128" t="s">
        <v>23</v>
      </c>
      <c r="B136" s="195" t="n">
        <v>414168.61</v>
      </c>
      <c r="I136" s="195"/>
      <c r="J136" s="195"/>
      <c r="K136" s="195"/>
      <c r="L136" s="195"/>
      <c r="M136" s="195"/>
      <c r="N136" s="200" t="n">
        <f aca="false">SUM(B136:M136)</f>
        <v>414168.61</v>
      </c>
    </row>
    <row r="137" customFormat="false" ht="12" hidden="false" customHeight="false" outlineLevel="0" collapsed="false">
      <c r="A137" s="128" t="s">
        <v>81</v>
      </c>
      <c r="B137" s="195" t="n">
        <v>462484.52</v>
      </c>
      <c r="I137" s="195"/>
      <c r="J137" s="195"/>
      <c r="K137" s="195"/>
      <c r="L137" s="195"/>
      <c r="M137" s="195"/>
      <c r="N137" s="200" t="n">
        <f aca="false">SUM(B137:M137)</f>
        <v>462484.52</v>
      </c>
    </row>
    <row r="138" customFormat="false" ht="12" hidden="false" customHeight="false" outlineLevel="0" collapsed="false">
      <c r="A138" s="128" t="s">
        <v>82</v>
      </c>
      <c r="B138" s="195" t="n">
        <v>84488.9</v>
      </c>
      <c r="I138" s="195"/>
      <c r="J138" s="195"/>
      <c r="K138" s="195"/>
      <c r="L138" s="195"/>
      <c r="M138" s="195"/>
      <c r="N138" s="200" t="n">
        <f aca="false">SUM(B138:M138)</f>
        <v>84488.9</v>
      </c>
    </row>
    <row r="139" customFormat="false" ht="12" hidden="false" customHeight="false" outlineLevel="0" collapsed="false">
      <c r="I139" s="195"/>
      <c r="J139" s="195"/>
      <c r="K139" s="195"/>
      <c r="L139" s="195"/>
      <c r="M139" s="195"/>
      <c r="N139" s="200"/>
    </row>
    <row r="140" customFormat="false" ht="12" hidden="false" customHeight="false" outlineLevel="0" collapsed="false">
      <c r="A140" s="128" t="s">
        <v>83</v>
      </c>
      <c r="B140" s="195" t="n">
        <f aca="false">SUM(B137:B138)-SUM(B135:B136)</f>
        <v>8681.27000000002</v>
      </c>
      <c r="C140" s="195" t="n">
        <f aca="false">SUM(C137:C138)-SUM(C135:C136)</f>
        <v>-84488.9</v>
      </c>
      <c r="D140" s="195" t="n">
        <f aca="false">SUM(D137:D138)-SUM(D135:D136)</f>
        <v>0</v>
      </c>
      <c r="E140" s="207" t="n">
        <f aca="false">SUM(E137:E138)-SUM(E135:E136)</f>
        <v>0</v>
      </c>
      <c r="F140" s="207" t="n">
        <f aca="false">SUM(F137:F138)-SUM(F135:F136)</f>
        <v>0</v>
      </c>
      <c r="G140" s="207" t="n">
        <f aca="false">SUM(G137:G138)-SUM(G135:G136)</f>
        <v>0</v>
      </c>
      <c r="H140" s="207" t="n">
        <f aca="false">SUM(H137:H138)-SUM(H135:H136)</f>
        <v>0</v>
      </c>
      <c r="I140" s="195" t="n">
        <f aca="false">SUM(I137:I138)-SUM(I135:I136)</f>
        <v>0</v>
      </c>
      <c r="J140" s="195" t="n">
        <f aca="false">SUM(J137:J138)-SUM(J135:J136)</f>
        <v>0</v>
      </c>
      <c r="K140" s="195" t="n">
        <f aca="false">SUM(K137:K138)-SUM(K135:K136)</f>
        <v>0</v>
      </c>
      <c r="L140" s="195" t="n">
        <f aca="false">SUM(L137:L138)-SUM(L135:L136)</f>
        <v>0</v>
      </c>
      <c r="M140" s="195" t="n">
        <f aca="false">SUM(M137:M138)-SUM(M135:M136)</f>
        <v>0</v>
      </c>
      <c r="N140" s="200" t="n">
        <f aca="false">SUM(B140:M140)</f>
        <v>-75807.63</v>
      </c>
    </row>
    <row r="141" customFormat="false" ht="12" hidden="false" customHeight="false" outlineLevel="0" collapsed="false">
      <c r="A141" s="128" t="s">
        <v>84</v>
      </c>
      <c r="B141" s="195" t="n">
        <f aca="false">B140/B136*100</f>
        <v>2.09607145263858</v>
      </c>
      <c r="C141" s="195" t="e">
        <f aca="false">C140/C136*100</f>
        <v>#DIV/0!</v>
      </c>
      <c r="D141" s="195" t="e">
        <f aca="false">D140/D136*100</f>
        <v>#DIV/0!</v>
      </c>
      <c r="E141" s="207" t="e">
        <f aca="false">E140/E136*100</f>
        <v>#DIV/0!</v>
      </c>
      <c r="F141" s="207" t="e">
        <f aca="false">F140/F136*100</f>
        <v>#DIV/0!</v>
      </c>
      <c r="G141" s="207" t="e">
        <f aca="false">G140/G136*100</f>
        <v>#DIV/0!</v>
      </c>
      <c r="H141" s="207" t="e">
        <f aca="false">H140/H136*100</f>
        <v>#DIV/0!</v>
      </c>
      <c r="I141" s="195" t="e">
        <f aca="false">I140/I136*100</f>
        <v>#DIV/0!</v>
      </c>
      <c r="J141" s="195" t="e">
        <f aca="false">J140/J136*100</f>
        <v>#DIV/0!</v>
      </c>
      <c r="K141" s="195" t="e">
        <f aca="false">K140/K136*100</f>
        <v>#DIV/0!</v>
      </c>
      <c r="L141" s="195" t="e">
        <f aca="false">L140/L136*100</f>
        <v>#DIV/0!</v>
      </c>
      <c r="M141" s="195" t="e">
        <f aca="false">M140/M136*100</f>
        <v>#DIV/0!</v>
      </c>
      <c r="N141" s="195" t="n">
        <f aca="false">N140/N136*100</f>
        <v>-18.3035672355759</v>
      </c>
    </row>
    <row r="142" customFormat="false" ht="12" hidden="false" customHeight="false" outlineLevel="0" collapsed="false">
      <c r="I142" s="195"/>
      <c r="J142" s="195"/>
      <c r="K142" s="195"/>
      <c r="L142" s="195"/>
      <c r="M142" s="195"/>
    </row>
    <row r="143" customFormat="false" ht="12" hidden="false" customHeight="false" outlineLevel="0" collapsed="false">
      <c r="A143" s="128" t="s">
        <v>85</v>
      </c>
      <c r="B143" s="195" t="n">
        <v>0</v>
      </c>
      <c r="C143" s="195" t="n">
        <v>0</v>
      </c>
      <c r="D143" s="195" t="n">
        <v>0</v>
      </c>
      <c r="E143" s="195" t="n">
        <v>0</v>
      </c>
      <c r="F143" s="195" t="n">
        <v>0</v>
      </c>
      <c r="G143" s="195" t="n">
        <v>0</v>
      </c>
      <c r="H143" s="195" t="n">
        <v>0</v>
      </c>
      <c r="I143" s="195" t="n">
        <v>0</v>
      </c>
      <c r="J143" s="195" t="n">
        <v>0</v>
      </c>
      <c r="K143" s="195" t="n">
        <v>0</v>
      </c>
      <c r="L143" s="195" t="n">
        <v>0</v>
      </c>
      <c r="M143" s="195" t="n">
        <v>0</v>
      </c>
      <c r="N143" s="195" t="n">
        <f aca="false">SUM(B143:M143)</f>
        <v>0</v>
      </c>
    </row>
    <row r="144" customFormat="false" ht="12" hidden="false" customHeight="false" outlineLevel="0" collapsed="false">
      <c r="E144" s="195"/>
      <c r="F144" s="195"/>
      <c r="G144" s="195"/>
      <c r="H144" s="195"/>
      <c r="I144" s="195"/>
      <c r="J144" s="195"/>
      <c r="K144" s="195"/>
      <c r="L144" s="195"/>
      <c r="M144" s="195"/>
    </row>
    <row r="145" customFormat="false" ht="12" hidden="false" customHeight="false" outlineLevel="0" collapsed="false">
      <c r="A145" s="128" t="s">
        <v>86</v>
      </c>
      <c r="B145" s="195" t="n">
        <f aca="false">-(B143-B140)</f>
        <v>8681.27000000002</v>
      </c>
      <c r="C145" s="195" t="n">
        <f aca="false">C143+C140</f>
        <v>-84488.9</v>
      </c>
      <c r="D145" s="195" t="n">
        <f aca="false">D143+D140</f>
        <v>0</v>
      </c>
      <c r="E145" s="195" t="n">
        <f aca="false">E143+E140</f>
        <v>0</v>
      </c>
      <c r="F145" s="195" t="n">
        <f aca="false">F143+F140</f>
        <v>0</v>
      </c>
      <c r="G145" s="195" t="n">
        <f aca="false">G143+G140</f>
        <v>0</v>
      </c>
      <c r="H145" s="195" t="n">
        <f aca="false">H143+H140</f>
        <v>0</v>
      </c>
      <c r="I145" s="195" t="n">
        <f aca="false">I143+I140</f>
        <v>0</v>
      </c>
      <c r="J145" s="195" t="n">
        <f aca="false">J143+J140</f>
        <v>0</v>
      </c>
      <c r="K145" s="195" t="n">
        <f aca="false">K143+K140</f>
        <v>0</v>
      </c>
      <c r="L145" s="195" t="n">
        <f aca="false">L143+L140</f>
        <v>0</v>
      </c>
      <c r="M145" s="195" t="n">
        <f aca="false">M143+M140</f>
        <v>0</v>
      </c>
      <c r="N145" s="195" t="n">
        <f aca="false">N143+N140</f>
        <v>-75807.63</v>
      </c>
    </row>
    <row r="146" customFormat="false" ht="12" hidden="false" customHeight="false" outlineLevel="0" collapsed="false">
      <c r="A146" s="128" t="s">
        <v>87</v>
      </c>
      <c r="B146" s="195" t="n">
        <f aca="false">B145/B136*100</f>
        <v>2.09607145263858</v>
      </c>
      <c r="C146" s="195" t="e">
        <f aca="false">C145/C136*100</f>
        <v>#DIV/0!</v>
      </c>
      <c r="D146" s="195" t="e">
        <f aca="false">D145/D136*100</f>
        <v>#DIV/0!</v>
      </c>
      <c r="E146" s="195" t="e">
        <f aca="false">E145/E136*100</f>
        <v>#DIV/0!</v>
      </c>
      <c r="F146" s="195" t="e">
        <f aca="false">F145/F136*100</f>
        <v>#DIV/0!</v>
      </c>
      <c r="G146" s="195" t="e">
        <f aca="false">G145/G136*100</f>
        <v>#DIV/0!</v>
      </c>
      <c r="H146" s="195" t="e">
        <f aca="false">H145/H136*100</f>
        <v>#DIV/0!</v>
      </c>
      <c r="I146" s="195" t="e">
        <f aca="false">I145/I136*100</f>
        <v>#DIV/0!</v>
      </c>
      <c r="J146" s="195" t="e">
        <f aca="false">J145/J136*100</f>
        <v>#DIV/0!</v>
      </c>
      <c r="K146" s="195" t="e">
        <f aca="false">K145/K136*100</f>
        <v>#DIV/0!</v>
      </c>
      <c r="L146" s="195" t="e">
        <f aca="false">L145/L136*100</f>
        <v>#DIV/0!</v>
      </c>
      <c r="M146" s="195" t="e">
        <f aca="false">M145/M136*100</f>
        <v>#DIV/0!</v>
      </c>
      <c r="N146" s="195" t="n">
        <f aca="false">N145/N136*100</f>
        <v>-18.3035672355759</v>
      </c>
    </row>
    <row r="147" customFormat="false" ht="12" hidden="false" customHeight="false" outlineLevel="0" collapsed="false">
      <c r="I147" s="195"/>
      <c r="J147" s="195"/>
      <c r="K147" s="195"/>
      <c r="L147" s="195"/>
      <c r="M147" s="195"/>
    </row>
    <row r="148" customFormat="false" ht="18" hidden="false" customHeight="false" outlineLevel="0" collapsed="false">
      <c r="A148" s="208" t="s">
        <v>196</v>
      </c>
      <c r="I148" s="195"/>
      <c r="J148" s="195"/>
      <c r="K148" s="195"/>
      <c r="L148" s="195"/>
      <c r="M148" s="195"/>
    </row>
    <row r="149" customFormat="false" ht="12" hidden="false" customHeight="false" outlineLevel="0" collapsed="false">
      <c r="A149" s="128" t="s">
        <v>80</v>
      </c>
      <c r="B149" s="195" t="n">
        <f aca="false">B135+B120+B106+B92+B78+B64+B50+B36+B20+B6</f>
        <v>965568.91</v>
      </c>
      <c r="C149" s="195" t="n">
        <v>0</v>
      </c>
      <c r="D149" s="195" t="n">
        <f aca="false">C152</f>
        <v>0</v>
      </c>
      <c r="E149" s="195" t="n">
        <f aca="false">D152</f>
        <v>0</v>
      </c>
      <c r="F149" s="195" t="n">
        <f aca="false">E152</f>
        <v>0</v>
      </c>
      <c r="G149" s="195" t="n">
        <f aca="false">F152</f>
        <v>0</v>
      </c>
      <c r="H149" s="195" t="n">
        <f aca="false">G152</f>
        <v>0</v>
      </c>
      <c r="I149" s="195" t="n">
        <f aca="false">H152</f>
        <v>0</v>
      </c>
      <c r="J149" s="195" t="n">
        <f aca="false">I152</f>
        <v>0</v>
      </c>
      <c r="K149" s="195" t="n">
        <f aca="false">J152</f>
        <v>0</v>
      </c>
      <c r="L149" s="195" t="n">
        <f aca="false">K152</f>
        <v>0</v>
      </c>
      <c r="M149" s="195" t="n">
        <f aca="false">L152</f>
        <v>0</v>
      </c>
      <c r="N149" s="200" t="n">
        <f aca="false">SUM(B149:M149)</f>
        <v>965568.91</v>
      </c>
    </row>
    <row r="150" customFormat="false" ht="12" hidden="false" customHeight="false" outlineLevel="0" collapsed="false">
      <c r="A150" s="128" t="s">
        <v>23</v>
      </c>
      <c r="B150" s="195" t="n">
        <v>1843266.02</v>
      </c>
      <c r="E150" s="195"/>
      <c r="F150" s="195"/>
      <c r="G150" s="195"/>
      <c r="H150" s="195"/>
      <c r="I150" s="195"/>
      <c r="J150" s="195"/>
      <c r="K150" s="195"/>
      <c r="L150" s="195"/>
      <c r="M150" s="195"/>
      <c r="N150" s="200" t="n">
        <f aca="false">SUM(B150:M150)</f>
        <v>1843266.02</v>
      </c>
    </row>
    <row r="151" customFormat="false" ht="12" hidden="false" customHeight="false" outlineLevel="0" collapsed="false">
      <c r="A151" s="128" t="s">
        <v>81</v>
      </c>
      <c r="B151" s="195" t="n">
        <v>2149148.42</v>
      </c>
      <c r="E151" s="195"/>
      <c r="F151" s="195"/>
      <c r="G151" s="195"/>
      <c r="H151" s="195"/>
      <c r="I151" s="195"/>
      <c r="J151" s="195"/>
      <c r="K151" s="195"/>
      <c r="L151" s="195"/>
      <c r="M151" s="195"/>
      <c r="N151" s="200" t="n">
        <f aca="false">SUM(B151:M151)</f>
        <v>2149148.42</v>
      </c>
    </row>
    <row r="152" customFormat="false" ht="12" hidden="false" customHeight="false" outlineLevel="0" collapsed="false">
      <c r="A152" s="128" t="s">
        <v>82</v>
      </c>
      <c r="B152" s="195" t="n">
        <f aca="false">B138+B123+B109+B95+B81+B67+B53+B39+B23+B9</f>
        <v>668291.21</v>
      </c>
      <c r="E152" s="195"/>
      <c r="F152" s="195"/>
      <c r="G152" s="195"/>
      <c r="H152" s="195"/>
      <c r="I152" s="195"/>
      <c r="J152" s="195"/>
      <c r="K152" s="195"/>
      <c r="L152" s="195"/>
      <c r="M152" s="195"/>
      <c r="N152" s="200" t="n">
        <f aca="false">SUM(B152:M152)</f>
        <v>668291.21</v>
      </c>
    </row>
    <row r="153" customFormat="false" ht="12" hidden="false" customHeight="false" outlineLevel="0" collapsed="false">
      <c r="I153" s="195"/>
      <c r="J153" s="195"/>
      <c r="K153" s="195"/>
      <c r="L153" s="195"/>
      <c r="M153" s="195"/>
      <c r="N153" s="200"/>
    </row>
    <row r="154" customFormat="false" ht="12" hidden="false" customHeight="false" outlineLevel="0" collapsed="false">
      <c r="A154" s="128" t="s">
        <v>83</v>
      </c>
      <c r="B154" s="195" t="n">
        <f aca="false">SUM(B151:B152)-SUM(B149:B150)</f>
        <v>8604.69999999972</v>
      </c>
      <c r="C154" s="195" t="n">
        <f aca="false">SUM(C151:C152)-SUM(C149:C150)</f>
        <v>0</v>
      </c>
      <c r="D154" s="195" t="n">
        <f aca="false">SUM(D151:D152)-SUM(D149:D150)</f>
        <v>0</v>
      </c>
      <c r="E154" s="207" t="n">
        <f aca="false">SUM(E151:E152)-SUM(E149:E150)</f>
        <v>0</v>
      </c>
      <c r="F154" s="207" t="n">
        <f aca="false">SUM(F151:F152)-SUM(F149:F150)</f>
        <v>0</v>
      </c>
      <c r="G154" s="207" t="n">
        <f aca="false">SUM(G151:G152)-SUM(G149:G150)</f>
        <v>0</v>
      </c>
      <c r="H154" s="207" t="n">
        <f aca="false">SUM(H151:H152)-SUM(H149:H150)</f>
        <v>0</v>
      </c>
      <c r="I154" s="207" t="n">
        <f aca="false">SUM(I151:I152)-SUM(I149:I150)</f>
        <v>0</v>
      </c>
      <c r="J154" s="207" t="n">
        <f aca="false">SUM(J151:J152)-SUM(J149:J150)</f>
        <v>0</v>
      </c>
      <c r="K154" s="207" t="n">
        <f aca="false">SUM(K151:K152)-SUM(K149:K150)</f>
        <v>0</v>
      </c>
      <c r="L154" s="207" t="n">
        <f aca="false">SUM(L151:L152)-SUM(L149:L150)</f>
        <v>0</v>
      </c>
      <c r="M154" s="207" t="n">
        <f aca="false">SUM(M151:M152)-SUM(M149:M150)</f>
        <v>0</v>
      </c>
      <c r="N154" s="200" t="n">
        <f aca="false">SUM(B154:M154)</f>
        <v>8604.69999999972</v>
      </c>
    </row>
    <row r="155" customFormat="false" ht="12" hidden="false" customHeight="false" outlineLevel="0" collapsed="false">
      <c r="A155" s="128" t="s">
        <v>84</v>
      </c>
      <c r="B155" s="195" t="n">
        <f aca="false">B154/B150*100</f>
        <v>0.466818131872236</v>
      </c>
      <c r="C155" s="195" t="e">
        <f aca="false">C154/C150*100</f>
        <v>#DIV/0!</v>
      </c>
      <c r="D155" s="195" t="e">
        <f aca="false">D154/D150*100</f>
        <v>#DIV/0!</v>
      </c>
      <c r="E155" s="207" t="e">
        <f aca="false">E154/E150*100</f>
        <v>#DIV/0!</v>
      </c>
      <c r="F155" s="207" t="e">
        <f aca="false">F154/F150*100</f>
        <v>#DIV/0!</v>
      </c>
      <c r="G155" s="207" t="e">
        <f aca="false">G154/G150*100</f>
        <v>#DIV/0!</v>
      </c>
      <c r="H155" s="207" t="e">
        <f aca="false">H154/H150*100</f>
        <v>#DIV/0!</v>
      </c>
      <c r="I155" s="207" t="e">
        <f aca="false">I154/I150*100</f>
        <v>#DIV/0!</v>
      </c>
      <c r="J155" s="207" t="e">
        <f aca="false">J154/J150*100</f>
        <v>#DIV/0!</v>
      </c>
      <c r="K155" s="207" t="e">
        <f aca="false">K154/K150*100</f>
        <v>#DIV/0!</v>
      </c>
      <c r="L155" s="207" t="e">
        <f aca="false">L154/L150*100</f>
        <v>#DIV/0!</v>
      </c>
      <c r="M155" s="207" t="e">
        <f aca="false">M154/M150*100</f>
        <v>#DIV/0!</v>
      </c>
      <c r="N155" s="195" t="n">
        <f aca="false">N154/N150*100</f>
        <v>0.466818131872236</v>
      </c>
    </row>
    <row r="157" customFormat="false" ht="12" hidden="false" customHeight="false" outlineLevel="0" collapsed="false">
      <c r="A157" s="128" t="s">
        <v>85</v>
      </c>
      <c r="B157" s="195" t="n">
        <f aca="false">B143+B128+B114+B100+B86+B72+B58+B44+B28+B14</f>
        <v>0</v>
      </c>
      <c r="C157" s="195" t="n">
        <f aca="false">C143+C128+C114+C100+C86+C72+C58+C44+C28+C14</f>
        <v>0</v>
      </c>
      <c r="D157" s="195" t="n">
        <f aca="false">D143+D128+D114+D100+D86+D72+D58+D44+D28+D14</f>
        <v>0</v>
      </c>
      <c r="E157" s="195" t="n">
        <f aca="false">E143+E128+E114+E100+E86+E72+E58+E44+E28+E14</f>
        <v>0</v>
      </c>
      <c r="F157" s="195" t="n">
        <f aca="false">F143+F128+F114+F100+F86+F72+F58+F44+F28+F14</f>
        <v>0</v>
      </c>
      <c r="G157" s="195" t="n">
        <f aca="false">G143+G128+G114+G100+G86+G72+G58+G44+G28+G14</f>
        <v>0</v>
      </c>
      <c r="H157" s="195" t="n">
        <f aca="false">H143+H128+H114+H100+H86+H72+H58+H44+H28+H14</f>
        <v>0</v>
      </c>
      <c r="I157" s="195" t="n">
        <f aca="false">I143+I128+I114+I100+I86+I72+I58+I44+I28+I14</f>
        <v>0</v>
      </c>
      <c r="J157" s="195" t="n">
        <f aca="false">J143+J128+J114+J100+J86+J72+J58+J44+J28+J14</f>
        <v>0</v>
      </c>
      <c r="K157" s="195" t="n">
        <f aca="false">K143+K128+K114+K100+K86+K72+K58+K44+K28+K14</f>
        <v>0</v>
      </c>
      <c r="L157" s="195" t="n">
        <f aca="false">L143+L128+L114+L100+L86+L72+L58+L44+L28+L14</f>
        <v>0</v>
      </c>
      <c r="M157" s="195" t="n">
        <f aca="false">M143+M128+M114+M100+M86+M72+M58+M44+M28+M14</f>
        <v>0</v>
      </c>
      <c r="N157" s="195" t="n">
        <f aca="false">SUM(B157:M157)</f>
        <v>0</v>
      </c>
    </row>
    <row r="159" customFormat="false" ht="12" hidden="false" customHeight="false" outlineLevel="0" collapsed="false">
      <c r="A159" s="128" t="s">
        <v>86</v>
      </c>
      <c r="B159" s="195" t="n">
        <f aca="false">B154-B157</f>
        <v>8604.69999999972</v>
      </c>
      <c r="C159" s="195" t="n">
        <f aca="false">C154+C157</f>
        <v>0</v>
      </c>
      <c r="D159" s="195" t="n">
        <f aca="false">D154-D157</f>
        <v>0</v>
      </c>
      <c r="E159" s="195" t="n">
        <f aca="false">E154-E157</f>
        <v>0</v>
      </c>
      <c r="F159" s="195" t="n">
        <f aca="false">F154-F157</f>
        <v>0</v>
      </c>
      <c r="G159" s="195" t="n">
        <f aca="false">G154-G157</f>
        <v>0</v>
      </c>
      <c r="H159" s="195" t="n">
        <f aca="false">H154-H157</f>
        <v>0</v>
      </c>
      <c r="I159" s="195" t="n">
        <f aca="false">I154-I157</f>
        <v>0</v>
      </c>
      <c r="J159" s="195" t="n">
        <f aca="false">J154-J157</f>
        <v>0</v>
      </c>
      <c r="K159" s="195" t="n">
        <f aca="false">K154-K157</f>
        <v>0</v>
      </c>
      <c r="L159" s="195" t="n">
        <f aca="false">L154-L157</f>
        <v>0</v>
      </c>
      <c r="M159" s="195" t="n">
        <f aca="false">M154-M157</f>
        <v>0</v>
      </c>
      <c r="N159" s="195" t="n">
        <f aca="false">N154-N157</f>
        <v>8604.69999999972</v>
      </c>
    </row>
    <row r="160" customFormat="false" ht="12" hidden="false" customHeight="false" outlineLevel="0" collapsed="false">
      <c r="A160" s="128" t="s">
        <v>87</v>
      </c>
      <c r="B160" s="195" t="n">
        <f aca="false">B159/B150*100</f>
        <v>0.466818131872236</v>
      </c>
      <c r="C160" s="195" t="e">
        <f aca="false">C159/C150*100</f>
        <v>#DIV/0!</v>
      </c>
      <c r="D160" s="195" t="e">
        <f aca="false">D159/D150*100</f>
        <v>#DIV/0!</v>
      </c>
      <c r="E160" s="195" t="e">
        <f aca="false">E159/E150*100</f>
        <v>#DIV/0!</v>
      </c>
      <c r="F160" s="195" t="e">
        <f aca="false">F159/F150*100</f>
        <v>#DIV/0!</v>
      </c>
      <c r="G160" s="195" t="e">
        <f aca="false">G159/G150*100</f>
        <v>#DIV/0!</v>
      </c>
      <c r="H160" s="195" t="e">
        <f aca="false">H159/H150*100</f>
        <v>#DIV/0!</v>
      </c>
      <c r="I160" s="195" t="e">
        <f aca="false">I159/I150*100</f>
        <v>#DIV/0!</v>
      </c>
      <c r="J160" s="195" t="e">
        <f aca="false">J159/J150*100</f>
        <v>#DIV/0!</v>
      </c>
      <c r="K160" s="195" t="e">
        <f aca="false">K159/K150*100</f>
        <v>#DIV/0!</v>
      </c>
      <c r="L160" s="195" t="e">
        <f aca="false">L159/L150*100</f>
        <v>#DIV/0!</v>
      </c>
      <c r="M160" s="195" t="e">
        <f aca="false">M159/M150*100</f>
        <v>#DIV/0!</v>
      </c>
      <c r="N160" s="195" t="n">
        <f aca="false">N159/N150*100</f>
        <v>0.466818131872236</v>
      </c>
    </row>
    <row r="164" customFormat="false" ht="12" hidden="false" customHeight="false" outlineLevel="0" collapsed="false">
      <c r="I164" s="195"/>
      <c r="J164" s="195"/>
      <c r="K164" s="195"/>
      <c r="L164" s="195"/>
      <c r="M164" s="195"/>
    </row>
    <row r="165" customFormat="false" ht="12" hidden="false" customHeight="false" outlineLevel="0" collapsed="false">
      <c r="I165" s="195"/>
      <c r="J165" s="195"/>
      <c r="K165" s="195"/>
      <c r="L165" s="195"/>
      <c r="M165" s="195"/>
    </row>
    <row r="173" customFormat="false" ht="12" hidden="false" customHeight="false" outlineLevel="0" collapsed="false">
      <c r="A173" s="199"/>
    </row>
    <row r="179" customFormat="false" ht="12" hidden="false" customHeight="false" outlineLevel="0" collapsed="false">
      <c r="I179" s="195"/>
      <c r="J179" s="195"/>
      <c r="K179" s="195"/>
      <c r="L179" s="195"/>
      <c r="M179" s="195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8" customFormat="false" ht="12" hidden="false" customHeight="false" outlineLevel="0" collapsed="false">
      <c r="A188" s="199"/>
    </row>
    <row r="194" customFormat="false" ht="12" hidden="false" customHeight="false" outlineLevel="0" collapsed="false">
      <c r="I194" s="195"/>
      <c r="J194" s="195"/>
      <c r="K194" s="195"/>
      <c r="L194" s="195"/>
      <c r="M194" s="195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203" customFormat="false" ht="12" hidden="false" customHeight="false" outlineLevel="0" collapsed="false">
      <c r="A203" s="199"/>
    </row>
    <row r="209" customFormat="false" ht="12" hidden="false" customHeight="false" outlineLevel="0" collapsed="false">
      <c r="I209" s="195"/>
      <c r="J209" s="195"/>
      <c r="K209" s="195"/>
      <c r="L209" s="195"/>
      <c r="M209" s="195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8" customFormat="false" ht="12" hidden="false" customHeight="false" outlineLevel="0" collapsed="false">
      <c r="A218" s="199"/>
    </row>
    <row r="224" customFormat="false" ht="12" hidden="false" customHeight="false" outlineLevel="0" collapsed="false">
      <c r="I224" s="195"/>
      <c r="J224" s="195"/>
      <c r="K224" s="195"/>
      <c r="L224" s="195"/>
      <c r="M224" s="195"/>
    </row>
    <row r="225" customFormat="false" ht="12" hidden="false" customHeight="false" outlineLevel="0" collapsed="false">
      <c r="I225" s="195"/>
      <c r="J225" s="195"/>
      <c r="K225" s="195"/>
      <c r="L225" s="195"/>
      <c r="M225" s="195"/>
    </row>
    <row r="233" customFormat="false" ht="12" hidden="false" customHeight="false" outlineLevel="0" collapsed="false">
      <c r="A233" s="199"/>
    </row>
    <row r="239" customFormat="false" ht="12" hidden="false" customHeight="false" outlineLevel="0" collapsed="false">
      <c r="I239" s="195"/>
      <c r="J239" s="195"/>
      <c r="K239" s="195"/>
      <c r="L239" s="195"/>
      <c r="M239" s="195"/>
    </row>
    <row r="240" customFormat="false" ht="12" hidden="false" customHeight="false" outlineLevel="0" collapsed="false">
      <c r="I240" s="195"/>
      <c r="J240" s="195"/>
      <c r="K240" s="195"/>
      <c r="L240" s="195"/>
      <c r="M240" s="195"/>
    </row>
    <row r="248" customFormat="false" ht="12" hidden="false" customHeight="false" outlineLevel="0" collapsed="false">
      <c r="A248" s="199"/>
    </row>
    <row r="254" customFormat="false" ht="12" hidden="false" customHeight="false" outlineLevel="0" collapsed="false">
      <c r="I254" s="195"/>
      <c r="J254" s="195"/>
      <c r="K254" s="195"/>
      <c r="L254" s="195"/>
      <c r="M254" s="195"/>
    </row>
    <row r="255" customFormat="false" ht="12" hidden="false" customHeight="false" outlineLevel="0" collapsed="false">
      <c r="I255" s="195"/>
      <c r="J255" s="195"/>
      <c r="K255" s="195"/>
      <c r="L255" s="195"/>
      <c r="M255" s="195"/>
    </row>
    <row r="263" customFormat="false" ht="12" hidden="false" customHeight="false" outlineLevel="0" collapsed="false">
      <c r="A263" s="199"/>
    </row>
    <row r="269" customFormat="false" ht="12" hidden="false" customHeight="false" outlineLevel="0" collapsed="false">
      <c r="I269" s="195"/>
      <c r="J269" s="195"/>
      <c r="K269" s="195"/>
      <c r="L269" s="195"/>
      <c r="M269" s="195"/>
    </row>
    <row r="270" customFormat="false" ht="12" hidden="false" customHeight="false" outlineLevel="0" collapsed="false">
      <c r="I270" s="195"/>
      <c r="J270" s="195"/>
      <c r="K270" s="195"/>
      <c r="L270" s="195"/>
      <c r="M270" s="195"/>
    </row>
    <row r="278" customFormat="false" ht="12" hidden="false" customHeight="false" outlineLevel="0" collapsed="false">
      <c r="A278" s="199"/>
    </row>
    <row r="284" customFormat="false" ht="12" hidden="false" customHeight="false" outlineLevel="0" collapsed="false">
      <c r="I284" s="195"/>
      <c r="J284" s="195"/>
      <c r="K284" s="195"/>
      <c r="L284" s="195"/>
      <c r="M284" s="195"/>
    </row>
    <row r="285" customFormat="false" ht="12" hidden="false" customHeight="false" outlineLevel="0" collapsed="false">
      <c r="I285" s="195"/>
      <c r="J285" s="195"/>
      <c r="K285" s="195"/>
      <c r="L285" s="195"/>
      <c r="M285" s="195"/>
    </row>
    <row r="293" customFormat="false" ht="12" hidden="false" customHeight="false" outlineLevel="0" collapsed="false">
      <c r="A293" s="199"/>
    </row>
    <row r="299" customFormat="false" ht="12" hidden="false" customHeight="false" outlineLevel="0" collapsed="false">
      <c r="I299" s="195"/>
      <c r="J299" s="195"/>
      <c r="K299" s="195"/>
      <c r="L299" s="195"/>
      <c r="M299" s="195"/>
    </row>
    <row r="300" customFormat="false" ht="12" hidden="false" customHeight="false" outlineLevel="0" collapsed="false">
      <c r="I300" s="195"/>
      <c r="J300" s="195"/>
      <c r="K300" s="195"/>
      <c r="L300" s="195"/>
      <c r="M300" s="195"/>
    </row>
    <row r="308" customFormat="false" ht="12" hidden="false" customHeight="false" outlineLevel="0" collapsed="false">
      <c r="A308" s="199"/>
    </row>
    <row r="314" customFormat="false" ht="12" hidden="false" customHeight="false" outlineLevel="0" collapsed="false">
      <c r="I314" s="195"/>
      <c r="J314" s="195"/>
      <c r="K314" s="195"/>
      <c r="L314" s="195"/>
      <c r="M314" s="195"/>
    </row>
    <row r="315" customFormat="false" ht="12" hidden="false" customHeight="false" outlineLevel="0" collapsed="false">
      <c r="I315" s="195"/>
      <c r="J315" s="195"/>
      <c r="K315" s="195"/>
      <c r="L315" s="195"/>
      <c r="M315" s="195"/>
    </row>
    <row r="323" customFormat="false" ht="12" hidden="false" customHeight="false" outlineLevel="0" collapsed="false">
      <c r="A323" s="199"/>
    </row>
    <row r="329" customFormat="false" ht="12" hidden="false" customHeight="false" outlineLevel="0" collapsed="false">
      <c r="I329" s="195"/>
      <c r="J329" s="195"/>
      <c r="K329" s="195"/>
      <c r="L329" s="195"/>
      <c r="M329" s="195"/>
    </row>
    <row r="330" customFormat="false" ht="12" hidden="false" customHeight="false" outlineLevel="0" collapsed="false">
      <c r="I330" s="195"/>
      <c r="J330" s="195"/>
      <c r="K330" s="195"/>
      <c r="L330" s="195"/>
      <c r="M330" s="195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17" man="true" max="16383" min="0"/>
    <brk id="76" man="true" max="16383" min="0"/>
    <brk id="146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3"/>
  <sheetViews>
    <sheetView showFormulas="false" showGridLines="true" showRowColHeaders="true" showZeros="true" rightToLeft="false" tabSelected="false" showOutlineSymbols="true" defaultGridColor="true" view="normal" topLeftCell="A149" colorId="64" zoomScale="90" zoomScaleNormal="90" zoomScalePageLayoutView="100" workbookViewId="0">
      <selection pane="topLeft" activeCell="C166" activeCellId="0" sqref="C16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3" min="2" style="195" width="11.85"/>
    <col collapsed="false" customWidth="true" hidden="false" outlineLevel="0" max="8" min="4" style="207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8" hidden="false" customHeight="false" outlineLevel="0" collapsed="false">
      <c r="A1" s="208" t="s">
        <v>197</v>
      </c>
    </row>
    <row r="2" customFormat="false" ht="15.75" hidden="false" customHeight="false" outlineLevel="0" collapsed="false">
      <c r="A2" s="209"/>
    </row>
    <row r="3" customFormat="false" ht="18" hidden="false" customHeight="false" outlineLevel="0" collapsed="false">
      <c r="A3" s="208" t="s">
        <v>198</v>
      </c>
    </row>
    <row r="4" customFormat="false" ht="12" hidden="false" customHeight="false" outlineLevel="0" collapsed="false">
      <c r="B4" s="197" t="s">
        <v>28</v>
      </c>
      <c r="C4" s="197" t="s">
        <v>29</v>
      </c>
      <c r="D4" s="210" t="s">
        <v>30</v>
      </c>
      <c r="E4" s="210" t="s">
        <v>31</v>
      </c>
      <c r="F4" s="210" t="s">
        <v>32</v>
      </c>
      <c r="G4" s="210" t="s">
        <v>33</v>
      </c>
      <c r="H4" s="210" t="s">
        <v>34</v>
      </c>
      <c r="I4" s="198" t="s">
        <v>35</v>
      </c>
      <c r="J4" s="198" t="s">
        <v>36</v>
      </c>
      <c r="K4" s="198" t="s">
        <v>77</v>
      </c>
      <c r="L4" s="198" t="s">
        <v>38</v>
      </c>
      <c r="M4" s="198" t="s">
        <v>78</v>
      </c>
      <c r="N4" s="197" t="s">
        <v>22</v>
      </c>
    </row>
    <row r="5" customFormat="false" ht="12.75" hidden="false" customHeight="false" outlineLevel="0" collapsed="false">
      <c r="A5" s="50" t="s">
        <v>199</v>
      </c>
      <c r="G5" s="200"/>
    </row>
    <row r="6" customFormat="false" ht="12" hidden="false" customHeight="false" outlineLevel="0" collapsed="false">
      <c r="A6" s="128" t="s">
        <v>80</v>
      </c>
      <c r="B6" s="195" t="n">
        <v>5348.31</v>
      </c>
      <c r="C6" s="195" t="n">
        <v>4266.43</v>
      </c>
      <c r="D6" s="207" t="n">
        <f aca="false">C9</f>
        <v>0</v>
      </c>
      <c r="E6" s="207" t="n">
        <f aca="false">D9</f>
        <v>0</v>
      </c>
      <c r="F6" s="207" t="n">
        <f aca="false">E9</f>
        <v>0</v>
      </c>
      <c r="G6" s="207" t="n">
        <f aca="false">F9</f>
        <v>0</v>
      </c>
      <c r="H6" s="207" t="n">
        <f aca="false">G9</f>
        <v>0</v>
      </c>
      <c r="I6" s="195" t="n">
        <f aca="false">H9</f>
        <v>0</v>
      </c>
      <c r="J6" s="195" t="n">
        <f aca="false">I9</f>
        <v>0</v>
      </c>
      <c r="K6" s="195" t="n">
        <f aca="false">J9</f>
        <v>0</v>
      </c>
      <c r="L6" s="195" t="n">
        <f aca="false">K9</f>
        <v>0</v>
      </c>
      <c r="M6" s="195" t="n">
        <f aca="false">L9</f>
        <v>0</v>
      </c>
      <c r="N6" s="200" t="n">
        <f aca="false">SUM(B6:M6)</f>
        <v>9614.74</v>
      </c>
    </row>
    <row r="7" customFormat="false" ht="12" hidden="false" customHeight="false" outlineLevel="0" collapsed="false">
      <c r="A7" s="128" t="s">
        <v>23</v>
      </c>
      <c r="B7" s="195" t="n">
        <v>17487.09</v>
      </c>
      <c r="I7" s="195"/>
      <c r="J7" s="195"/>
      <c r="K7" s="195"/>
      <c r="L7" s="195"/>
      <c r="M7" s="195"/>
      <c r="N7" s="200" t="n">
        <f aca="false">SUM(B7:M7)</f>
        <v>17487.09</v>
      </c>
    </row>
    <row r="8" customFormat="false" ht="12" hidden="false" customHeight="false" outlineLevel="0" collapsed="false">
      <c r="A8" s="128" t="s">
        <v>81</v>
      </c>
      <c r="B8" s="195" t="n">
        <v>17573.28</v>
      </c>
      <c r="I8" s="195"/>
      <c r="J8" s="195"/>
      <c r="K8" s="195"/>
      <c r="L8" s="195"/>
      <c r="M8" s="195"/>
      <c r="N8" s="200" t="n">
        <f aca="false">SUM(B8:M8)</f>
        <v>17573.28</v>
      </c>
    </row>
    <row r="9" customFormat="false" ht="12" hidden="false" customHeight="false" outlineLevel="0" collapsed="false">
      <c r="A9" s="128" t="s">
        <v>82</v>
      </c>
      <c r="B9" s="195" t="n">
        <v>5253.13</v>
      </c>
      <c r="I9" s="195"/>
      <c r="J9" s="195"/>
      <c r="K9" s="195"/>
      <c r="L9" s="195"/>
      <c r="M9" s="195"/>
      <c r="N9" s="200" t="n">
        <f aca="false">SUM(B9:M9)</f>
        <v>5253.13</v>
      </c>
    </row>
    <row r="10" customFormat="false" ht="12" hidden="false" customHeight="false" outlineLevel="0" collapsed="false">
      <c r="I10" s="195"/>
      <c r="J10" s="195"/>
      <c r="K10" s="195"/>
      <c r="L10" s="195"/>
      <c r="M10" s="195"/>
      <c r="N10" s="200"/>
    </row>
    <row r="11" customFormat="false" ht="12" hidden="false" customHeight="false" outlineLevel="0" collapsed="false">
      <c r="A11" s="128" t="s">
        <v>83</v>
      </c>
      <c r="B11" s="195" t="n">
        <f aca="false">SUM(B8:B9)-SUM(B6:B7)</f>
        <v>-8.9900000000016</v>
      </c>
      <c r="C11" s="195" t="n">
        <f aca="false">SUM(C8:C9)-SUM(C6:C7)</f>
        <v>-4266.43</v>
      </c>
      <c r="D11" s="207" t="n">
        <f aca="false">SUM(D8:D9)-SUM(D6:D7)</f>
        <v>0</v>
      </c>
      <c r="E11" s="207" t="n">
        <f aca="false">SUM(E8:E9)-SUM(E6:E7)</f>
        <v>0</v>
      </c>
      <c r="F11" s="207" t="n">
        <f aca="false">SUM(F8:F9)-SUM(F6:F7)</f>
        <v>0</v>
      </c>
      <c r="G11" s="207" t="n">
        <f aca="false">SUM(G8:G9)-SUM(G6:G7)</f>
        <v>0</v>
      </c>
      <c r="H11" s="207" t="n">
        <f aca="false">SUM(H8:H9)-SUM(H6:H7)</f>
        <v>0</v>
      </c>
      <c r="I11" s="207" t="n">
        <f aca="false">SUM(I8:I9)-SUM(I6:I7)</f>
        <v>0</v>
      </c>
      <c r="J11" s="207" t="n">
        <f aca="false">SUM(J8:J9)-SUM(J6:J7)</f>
        <v>0</v>
      </c>
      <c r="K11" s="207" t="n">
        <f aca="false">SUM(K8:K9)-SUM(K6:K7)</f>
        <v>0</v>
      </c>
      <c r="L11" s="207" t="n">
        <f aca="false">SUM(L8:L9)-SUM(L6:L7)</f>
        <v>0</v>
      </c>
      <c r="M11" s="207" t="n">
        <f aca="false">SUM(M8:M9)-SUM(M6:M7)</f>
        <v>0</v>
      </c>
      <c r="N11" s="200" t="n">
        <f aca="false">SUM(B11:M11)</f>
        <v>-4275.42</v>
      </c>
    </row>
    <row r="12" customFormat="false" ht="12" hidden="false" customHeight="false" outlineLevel="0" collapsed="false">
      <c r="A12" s="128" t="s">
        <v>84</v>
      </c>
      <c r="B12" s="195" t="n">
        <f aca="false">B11/B7*100</f>
        <v>-0.0514093539862928</v>
      </c>
      <c r="C12" s="195" t="e">
        <f aca="false">C11/C7*100</f>
        <v>#DIV/0!</v>
      </c>
      <c r="D12" s="207" t="e">
        <f aca="false">D11/D7*100</f>
        <v>#DIV/0!</v>
      </c>
      <c r="E12" s="207" t="e">
        <f aca="false">E11/E7*100</f>
        <v>#DIV/0!</v>
      </c>
      <c r="F12" s="207" t="e">
        <f aca="false">F11/F7*100</f>
        <v>#DIV/0!</v>
      </c>
      <c r="G12" s="207" t="e">
        <f aca="false">G11/G7*100</f>
        <v>#DIV/0!</v>
      </c>
      <c r="H12" s="207" t="e">
        <f aca="false">H11/H7*100</f>
        <v>#DIV/0!</v>
      </c>
      <c r="I12" s="207" t="e">
        <f aca="false">I11/I7*100</f>
        <v>#DIV/0!</v>
      </c>
      <c r="J12" s="207" t="e">
        <f aca="false">J11/J7*100</f>
        <v>#DIV/0!</v>
      </c>
      <c r="K12" s="207" t="e">
        <f aca="false">K11/K7*100</f>
        <v>#DIV/0!</v>
      </c>
      <c r="L12" s="207" t="e">
        <f aca="false">L11/L7*100</f>
        <v>#DIV/0!</v>
      </c>
      <c r="M12" s="207" t="e">
        <f aca="false">M11/M7*100</f>
        <v>#DIV/0!</v>
      </c>
      <c r="N12" s="195" t="n">
        <f aca="false">N11/N7*100</f>
        <v>-24.4490078109051</v>
      </c>
    </row>
    <row r="14" customFormat="false" ht="12" hidden="false" customHeight="false" outlineLevel="0" collapsed="false">
      <c r="A14" s="128" t="s">
        <v>85</v>
      </c>
      <c r="B14" s="195" t="n">
        <v>0</v>
      </c>
      <c r="C14" s="195" t="n">
        <v>0</v>
      </c>
      <c r="D14" s="195" t="n">
        <v>0</v>
      </c>
      <c r="E14" s="195" t="n">
        <v>0</v>
      </c>
      <c r="F14" s="195" t="n">
        <v>0</v>
      </c>
      <c r="G14" s="195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f aca="false">SUM(B14:M14)</f>
        <v>0</v>
      </c>
    </row>
    <row r="16" customFormat="false" ht="12" hidden="false" customHeight="false" outlineLevel="0" collapsed="false">
      <c r="A16" s="128" t="s">
        <v>86</v>
      </c>
      <c r="B16" s="195" t="n">
        <f aca="false">B14+B11</f>
        <v>-8.9900000000016</v>
      </c>
      <c r="C16" s="195" t="n">
        <f aca="false">C14+C11</f>
        <v>-4266.43</v>
      </c>
      <c r="D16" s="195" t="n">
        <f aca="false">D14+D11</f>
        <v>0</v>
      </c>
      <c r="E16" s="195" t="n">
        <f aca="false">E14+E11</f>
        <v>0</v>
      </c>
      <c r="F16" s="195" t="n">
        <f aca="false">F14+F11</f>
        <v>0</v>
      </c>
      <c r="G16" s="195" t="n">
        <f aca="false">G14+G11</f>
        <v>0</v>
      </c>
      <c r="H16" s="195" t="n">
        <f aca="false">H14+H11</f>
        <v>0</v>
      </c>
      <c r="I16" s="195" t="n">
        <f aca="false">I14+I11</f>
        <v>0</v>
      </c>
      <c r="J16" s="195" t="n">
        <f aca="false">J14+J11</f>
        <v>0</v>
      </c>
      <c r="K16" s="195" t="n">
        <f aca="false">K14+K11</f>
        <v>0</v>
      </c>
      <c r="L16" s="195" t="n">
        <f aca="false">L14+L11</f>
        <v>0</v>
      </c>
      <c r="M16" s="195" t="n">
        <f aca="false">M14+M11</f>
        <v>0</v>
      </c>
      <c r="N16" s="195" t="n">
        <f aca="false">N14+N11</f>
        <v>-4275.42</v>
      </c>
    </row>
    <row r="17" customFormat="false" ht="12" hidden="false" customHeight="false" outlineLevel="0" collapsed="false">
      <c r="A17" s="128" t="s">
        <v>87</v>
      </c>
      <c r="B17" s="195" t="n">
        <f aca="false">B16/B7*100</f>
        <v>-0.0514093539862928</v>
      </c>
      <c r="C17" s="195" t="e">
        <f aca="false">C16/C7*100</f>
        <v>#DIV/0!</v>
      </c>
      <c r="D17" s="195" t="e">
        <f aca="false">D16/D7*100</f>
        <v>#DIV/0!</v>
      </c>
      <c r="E17" s="195" t="e">
        <f aca="false">E16/E7*100</f>
        <v>#DIV/0!</v>
      </c>
      <c r="F17" s="195" t="e">
        <f aca="false">F16/F7*100</f>
        <v>#DIV/0!</v>
      </c>
      <c r="G17" s="195" t="e">
        <f aca="false">G16/G7*100</f>
        <v>#DIV/0!</v>
      </c>
      <c r="H17" s="195" t="e">
        <f aca="false">H16/H7*100</f>
        <v>#DIV/0!</v>
      </c>
      <c r="I17" s="195" t="e">
        <f aca="false">I16/I7*100</f>
        <v>#DIV/0!</v>
      </c>
      <c r="J17" s="195" t="e">
        <f aca="false">J16/J7*100</f>
        <v>#DIV/0!</v>
      </c>
      <c r="K17" s="195" t="e">
        <f aca="false">K16/K7*100</f>
        <v>#DIV/0!</v>
      </c>
      <c r="L17" s="195" t="e">
        <f aca="false">L16/L7*100</f>
        <v>#DIV/0!</v>
      </c>
      <c r="M17" s="195" t="e">
        <f aca="false">M16/M7*100</f>
        <v>#DIV/0!</v>
      </c>
      <c r="N17" s="195" t="n">
        <f aca="false">N16/N7*100</f>
        <v>-24.4490078109051</v>
      </c>
    </row>
    <row r="19" customFormat="false" ht="12.75" hidden="false" customHeight="false" outlineLevel="0" collapsed="false">
      <c r="A19" s="50" t="s">
        <v>200</v>
      </c>
      <c r="B19" s="201"/>
      <c r="C19" s="201"/>
      <c r="D19" s="211"/>
      <c r="E19" s="211"/>
      <c r="F19" s="211"/>
      <c r="G19" s="211"/>
      <c r="H19" s="211"/>
      <c r="I19" s="196"/>
      <c r="J19" s="196"/>
      <c r="K19" s="196"/>
      <c r="L19" s="196"/>
      <c r="M19" s="196"/>
      <c r="N19" s="201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  <c r="IW19" s="196"/>
    </row>
    <row r="20" customFormat="false" ht="12" hidden="false" customHeight="false" outlineLevel="0" collapsed="false">
      <c r="A20" s="128" t="s">
        <v>80</v>
      </c>
      <c r="B20" s="195" t="n">
        <v>19973.9</v>
      </c>
      <c r="C20" s="195" t="n">
        <v>21845.56</v>
      </c>
      <c r="D20" s="207" t="n">
        <f aca="false">C23</f>
        <v>0</v>
      </c>
      <c r="E20" s="207" t="n">
        <f aca="false">D23</f>
        <v>0</v>
      </c>
      <c r="F20" s="207" t="n">
        <v>20676.99</v>
      </c>
      <c r="G20" s="207" t="n">
        <f aca="false">F23</f>
        <v>0</v>
      </c>
      <c r="H20" s="207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62496.45</v>
      </c>
    </row>
    <row r="21" customFormat="false" ht="12" hidden="false" customHeight="false" outlineLevel="0" collapsed="false">
      <c r="A21" s="128" t="s">
        <v>23</v>
      </c>
      <c r="B21" s="195" t="n">
        <v>2313.03</v>
      </c>
      <c r="I21" s="195"/>
      <c r="J21" s="195"/>
      <c r="K21" s="195"/>
      <c r="L21" s="195"/>
      <c r="M21" s="195"/>
      <c r="N21" s="200" t="n">
        <f aca="false">SUM(B21:M21)</f>
        <v>2313.03</v>
      </c>
    </row>
    <row r="22" customFormat="false" ht="12" hidden="false" customHeight="false" outlineLevel="0" collapsed="false">
      <c r="A22" s="128" t="s">
        <v>81</v>
      </c>
      <c r="B22" s="195" t="n">
        <v>1930.88</v>
      </c>
      <c r="I22" s="195"/>
      <c r="J22" s="195"/>
      <c r="K22" s="195"/>
      <c r="L22" s="195"/>
      <c r="M22" s="195"/>
      <c r="N22" s="200" t="n">
        <f aca="false">SUM(B22:M22)</f>
        <v>1930.88</v>
      </c>
    </row>
    <row r="23" customFormat="false" ht="12" hidden="false" customHeight="false" outlineLevel="0" collapsed="false">
      <c r="A23" s="128" t="s">
        <v>82</v>
      </c>
      <c r="B23" s="195" t="n">
        <v>20532.54</v>
      </c>
      <c r="I23" s="195"/>
      <c r="J23" s="195"/>
      <c r="K23" s="195"/>
      <c r="L23" s="195"/>
      <c r="M23" s="195"/>
      <c r="N23" s="200" t="n">
        <f aca="false">SUM(B23:M23)</f>
        <v>20532.54</v>
      </c>
    </row>
    <row r="24" customFormat="false" ht="12" hidden="false" customHeight="false" outlineLevel="0" collapsed="false">
      <c r="N24" s="200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176.490000000002</v>
      </c>
      <c r="C25" s="195" t="n">
        <v>0</v>
      </c>
      <c r="D25" s="207" t="n">
        <v>0</v>
      </c>
      <c r="E25" s="207" t="n">
        <v>0</v>
      </c>
      <c r="F25" s="207" t="n">
        <v>0</v>
      </c>
      <c r="G25" s="207" t="n">
        <f aca="false">SUM(G22:G23)-SUM(G20:G21)</f>
        <v>0</v>
      </c>
      <c r="H25" s="207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200" t="n">
        <f aca="false">SUM(B25:M25)</f>
        <v>176.490000000002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7.63025122890761</v>
      </c>
      <c r="C26" s="195" t="n">
        <v>0</v>
      </c>
      <c r="D26" s="207" t="n">
        <v>0</v>
      </c>
      <c r="E26" s="207" t="n">
        <v>0</v>
      </c>
      <c r="F26" s="207" t="n">
        <v>0</v>
      </c>
      <c r="G26" s="207" t="e">
        <f aca="false">G25/G21*100</f>
        <v>#DIV/0!</v>
      </c>
      <c r="H26" s="207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7.63025122890761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v>0</v>
      </c>
    </row>
    <row r="29" customFormat="false" ht="12" hidden="false" customHeight="false" outlineLevel="0" collapsed="false">
      <c r="D29" s="195"/>
      <c r="E29" s="195"/>
      <c r="F29" s="195"/>
      <c r="G29" s="195"/>
      <c r="H29" s="195"/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176.490000000002</v>
      </c>
      <c r="C30" s="195" t="n">
        <f aca="false">C28+C25</f>
        <v>0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176.490000000002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7.63025122890761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7.63025122890761</v>
      </c>
    </row>
    <row r="33" customFormat="false" ht="12.75" hidden="false" customHeight="false" outlineLevel="0" collapsed="false">
      <c r="A33" s="50" t="s">
        <v>201</v>
      </c>
      <c r="N33" s="200"/>
    </row>
    <row r="34" customFormat="false" ht="12" hidden="false" customHeight="false" outlineLevel="0" collapsed="false">
      <c r="A34" s="128" t="s">
        <v>80</v>
      </c>
      <c r="B34" s="195" t="n">
        <v>126210.16</v>
      </c>
      <c r="C34" s="195" t="n">
        <f aca="false">B37</f>
        <v>121339.9</v>
      </c>
      <c r="D34" s="207" t="n">
        <f aca="false">C37</f>
        <v>0</v>
      </c>
      <c r="E34" s="207" t="n">
        <f aca="false">D37</f>
        <v>0</v>
      </c>
      <c r="F34" s="207" t="n">
        <f aca="false">E37</f>
        <v>0</v>
      </c>
      <c r="G34" s="207" t="n">
        <f aca="false">F37</f>
        <v>0</v>
      </c>
      <c r="H34" s="207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247550.06</v>
      </c>
    </row>
    <row r="35" customFormat="false" ht="12" hidden="false" customHeight="false" outlineLevel="0" collapsed="false">
      <c r="A35" s="128" t="s">
        <v>23</v>
      </c>
      <c r="B35" s="195" t="n">
        <v>128238.47</v>
      </c>
      <c r="I35" s="195"/>
      <c r="J35" s="195"/>
      <c r="K35" s="195"/>
      <c r="L35" s="195"/>
      <c r="M35" s="195"/>
      <c r="N35" s="200" t="n">
        <f aca="false">SUM(B35:M35)</f>
        <v>128238.47</v>
      </c>
    </row>
    <row r="36" customFormat="false" ht="12" hidden="false" customHeight="false" outlineLevel="0" collapsed="false">
      <c r="A36" s="128" t="s">
        <v>81</v>
      </c>
      <c r="B36" s="195" t="n">
        <v>132702.08</v>
      </c>
      <c r="I36" s="195"/>
      <c r="J36" s="195"/>
      <c r="K36" s="195"/>
      <c r="L36" s="195"/>
      <c r="M36" s="195"/>
      <c r="N36" s="200" t="n">
        <f aca="false">SUM(B36:M36)</f>
        <v>132702.08</v>
      </c>
    </row>
    <row r="37" customFormat="false" ht="12" hidden="false" customHeight="false" outlineLevel="0" collapsed="false">
      <c r="A37" s="128" t="s">
        <v>82</v>
      </c>
      <c r="B37" s="195" t="n">
        <v>121339.9</v>
      </c>
      <c r="I37" s="195"/>
      <c r="J37" s="195"/>
      <c r="K37" s="195"/>
      <c r="L37" s="195"/>
      <c r="M37" s="195"/>
      <c r="N37" s="200" t="n">
        <f aca="false">SUM(B37:M37)</f>
        <v>121339.9</v>
      </c>
    </row>
    <row r="38" customFormat="false" ht="12" hidden="false" customHeight="false" outlineLevel="0" collapsed="false">
      <c r="N38" s="200"/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-406.650000000023</v>
      </c>
      <c r="C39" s="195" t="n">
        <f aca="false">SUM(C36:C37)-SUM(C34:C35)</f>
        <v>-121339.9</v>
      </c>
      <c r="D39" s="207" t="n">
        <f aca="false">SUM(D36:D37)-SUM(D34:D35)</f>
        <v>0</v>
      </c>
      <c r="E39" s="207" t="n">
        <f aca="false">SUM(E36:E37)-SUM(E34:E35)</f>
        <v>0</v>
      </c>
      <c r="F39" s="207" t="n">
        <f aca="false">SUM(F36:F37)-SUM(F34:F35)</f>
        <v>0</v>
      </c>
      <c r="G39" s="207" t="n">
        <f aca="false">SUM(G36:G37)-SUM(G34:G35)</f>
        <v>0</v>
      </c>
      <c r="H39" s="207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200" t="n">
        <f aca="false">SUM(B39:M39)</f>
        <v>-121746.55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-0.317104531892827</v>
      </c>
      <c r="C40" s="195" t="e">
        <f aca="false">C39/C35*100</f>
        <v>#DIV/0!</v>
      </c>
      <c r="D40" s="207" t="e">
        <f aca="false">D39/D35*100</f>
        <v>#DIV/0!</v>
      </c>
      <c r="E40" s="207" t="e">
        <f aca="false">E39/E35*100</f>
        <v>#DIV/0!</v>
      </c>
      <c r="F40" s="207" t="e">
        <f aca="false">F39/F35*100</f>
        <v>#DIV/0!</v>
      </c>
      <c r="G40" s="207" t="e">
        <f aca="false">G39/G35*100</f>
        <v>#DIV/0!</v>
      </c>
      <c r="H40" s="207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-94.9376189531893</v>
      </c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v>0</v>
      </c>
    </row>
    <row r="43" customFormat="false" ht="12" hidden="false" customHeight="false" outlineLevel="0" collapsed="false">
      <c r="D43" s="195"/>
      <c r="E43" s="195"/>
      <c r="F43" s="195"/>
      <c r="G43" s="195"/>
      <c r="H43" s="195"/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B42+B39</f>
        <v>-406.650000000023</v>
      </c>
      <c r="C44" s="195" t="n">
        <f aca="false">C42+C39</f>
        <v>-121339.9</v>
      </c>
      <c r="D44" s="195" t="n">
        <f aca="false">D42+D39</f>
        <v>0</v>
      </c>
      <c r="E44" s="195" t="n">
        <f aca="false">E42+E39</f>
        <v>0</v>
      </c>
      <c r="F44" s="195" t="n">
        <f aca="false">F42+F39</f>
        <v>0</v>
      </c>
      <c r="G44" s="195" t="n">
        <f aca="false">G42+G39</f>
        <v>0</v>
      </c>
      <c r="H44" s="195" t="n">
        <f aca="false">H42+H39</f>
        <v>0</v>
      </c>
      <c r="I44" s="195" t="n">
        <f aca="false">I42+I39</f>
        <v>0</v>
      </c>
      <c r="J44" s="195" t="n">
        <f aca="false">J42+J39</f>
        <v>0</v>
      </c>
      <c r="K44" s="195" t="n">
        <f aca="false">K42+K39</f>
        <v>0</v>
      </c>
      <c r="L44" s="195" t="n">
        <f aca="false">L42+L39</f>
        <v>0</v>
      </c>
      <c r="M44" s="195" t="n">
        <f aca="false">M42+M39</f>
        <v>0</v>
      </c>
      <c r="N44" s="195" t="n">
        <f aca="false">N42+N39</f>
        <v>-121746.55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-0.317104531892827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-94.9376189531893</v>
      </c>
    </row>
    <row r="46" customFormat="false" ht="12" hidden="false" customHeight="false" outlineLevel="0" collapsed="false">
      <c r="N46" s="200"/>
    </row>
    <row r="47" customFormat="false" ht="12.75" hidden="false" customHeight="false" outlineLevel="0" collapsed="false">
      <c r="A47" s="50" t="s">
        <v>202</v>
      </c>
      <c r="N47" s="200"/>
    </row>
    <row r="48" customFormat="false" ht="12" hidden="false" customHeight="false" outlineLevel="0" collapsed="false">
      <c r="A48" s="128" t="s">
        <v>80</v>
      </c>
      <c r="B48" s="195" t="n">
        <v>195</v>
      </c>
      <c r="C48" s="195" t="n">
        <f aca="false">B51</f>
        <v>195</v>
      </c>
      <c r="D48" s="207" t="n">
        <f aca="false">C51</f>
        <v>0</v>
      </c>
      <c r="E48" s="207" t="n">
        <f aca="false">D51</f>
        <v>0</v>
      </c>
      <c r="F48" s="207" t="n">
        <f aca="false">E51</f>
        <v>0</v>
      </c>
      <c r="G48" s="207" t="n">
        <f aca="false">F51</f>
        <v>0</v>
      </c>
      <c r="H48" s="207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390</v>
      </c>
    </row>
    <row r="49" customFormat="false" ht="12" hidden="false" customHeight="false" outlineLevel="0" collapsed="false">
      <c r="A49" s="128" t="s">
        <v>23</v>
      </c>
      <c r="B49" s="195" t="n">
        <v>0</v>
      </c>
      <c r="I49" s="195"/>
      <c r="J49" s="195"/>
      <c r="K49" s="195"/>
      <c r="L49" s="195"/>
      <c r="M49" s="195"/>
      <c r="N49" s="200" t="n">
        <f aca="false">SUM(B49:M49)</f>
        <v>0</v>
      </c>
    </row>
    <row r="50" customFormat="false" ht="12" hidden="false" customHeight="false" outlineLevel="0" collapsed="false">
      <c r="A50" s="128" t="s">
        <v>81</v>
      </c>
      <c r="B50" s="195" t="n">
        <v>0</v>
      </c>
      <c r="I50" s="195"/>
      <c r="J50" s="195"/>
      <c r="K50" s="195"/>
      <c r="L50" s="195"/>
      <c r="M50" s="195"/>
      <c r="N50" s="200" t="n">
        <f aca="false">SUM(B50:M50)</f>
        <v>0</v>
      </c>
    </row>
    <row r="51" customFormat="false" ht="12" hidden="false" customHeight="false" outlineLevel="0" collapsed="false">
      <c r="A51" s="128" t="s">
        <v>82</v>
      </c>
      <c r="B51" s="195" t="n">
        <v>195</v>
      </c>
      <c r="I51" s="195"/>
      <c r="J51" s="195"/>
      <c r="K51" s="195"/>
      <c r="L51" s="195"/>
      <c r="M51" s="195"/>
      <c r="N51" s="200" t="n">
        <f aca="false">SUM(B51:M51)</f>
        <v>195</v>
      </c>
    </row>
    <row r="52" customFormat="false" ht="12" hidden="false" customHeight="false" outlineLevel="0" collapsed="false">
      <c r="N52" s="200"/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0</v>
      </c>
      <c r="C53" s="195" t="n">
        <f aca="false">SUM(C50:C51)-SUM(C48:C49)</f>
        <v>-195</v>
      </c>
      <c r="D53" s="207" t="n">
        <f aca="false">SUM(D50:D51)-SUM(D48:D49)</f>
        <v>0</v>
      </c>
      <c r="E53" s="207" t="n">
        <f aca="false">SUM(E50:E51)-SUM(E48:E49)</f>
        <v>0</v>
      </c>
      <c r="F53" s="207" t="n">
        <f aca="false">SUM(F50:F51)-SUM(F48:F49)</f>
        <v>0</v>
      </c>
      <c r="G53" s="207" t="n">
        <f aca="false">SUM(G50:G51)-SUM(G48:G49)</f>
        <v>0</v>
      </c>
      <c r="H53" s="207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200" t="n">
        <f aca="false">SUM(B53:M53)</f>
        <v>-195</v>
      </c>
    </row>
    <row r="54" customFormat="false" ht="12" hidden="false" customHeight="false" outlineLevel="0" collapsed="false">
      <c r="A54" s="128" t="s">
        <v>84</v>
      </c>
      <c r="B54" s="195" t="n">
        <v>0</v>
      </c>
      <c r="C54" s="195" t="e">
        <f aca="false">C53/C49*100</f>
        <v>#DIV/0!</v>
      </c>
      <c r="D54" s="207" t="e">
        <f aca="false">D53/D49*100</f>
        <v>#DIV/0!</v>
      </c>
      <c r="E54" s="207" t="e">
        <f aca="false">E53/E49*100</f>
        <v>#DIV/0!</v>
      </c>
      <c r="F54" s="207" t="e">
        <f aca="false">F53/F49*100</f>
        <v>#DIV/0!</v>
      </c>
      <c r="G54" s="207" t="e">
        <f aca="false">G53/G49*100</f>
        <v>#DIV/0!</v>
      </c>
      <c r="H54" s="207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e">
        <f aca="false">N53/N49*100</f>
        <v>#DIV/0!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v>0</v>
      </c>
    </row>
    <row r="57" customFormat="false" ht="12" hidden="false" customHeight="false" outlineLevel="0" collapsed="false">
      <c r="D57" s="195"/>
      <c r="E57" s="195"/>
      <c r="F57" s="195"/>
      <c r="G57" s="195"/>
      <c r="H57" s="195"/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B56+B53</f>
        <v>0</v>
      </c>
      <c r="C58" s="195" t="n">
        <f aca="false">C56+C53</f>
        <v>-195</v>
      </c>
      <c r="D58" s="195" t="n">
        <f aca="false">D56+D53</f>
        <v>0</v>
      </c>
      <c r="E58" s="195" t="n">
        <f aca="false">E56+E53</f>
        <v>0</v>
      </c>
      <c r="F58" s="195" t="n">
        <f aca="false">F56+F53</f>
        <v>0</v>
      </c>
      <c r="G58" s="195" t="n">
        <f aca="false">G56+G53</f>
        <v>0</v>
      </c>
      <c r="H58" s="195" t="n">
        <f aca="false">H56+H53</f>
        <v>0</v>
      </c>
      <c r="I58" s="195" t="n">
        <f aca="false">I56+I53</f>
        <v>0</v>
      </c>
      <c r="J58" s="195" t="n">
        <f aca="false">J56+J53</f>
        <v>0</v>
      </c>
      <c r="K58" s="195" t="n">
        <f aca="false">K56+K53</f>
        <v>0</v>
      </c>
      <c r="L58" s="195" t="n">
        <f aca="false">L56+L53</f>
        <v>0</v>
      </c>
      <c r="M58" s="195" t="n">
        <f aca="false">M56+M53</f>
        <v>0</v>
      </c>
      <c r="N58" s="195" t="n">
        <f aca="false">N56+N53</f>
        <v>-195</v>
      </c>
    </row>
    <row r="59" customFormat="false" ht="12" hidden="false" customHeight="false" outlineLevel="0" collapsed="false">
      <c r="A59" s="128" t="s">
        <v>87</v>
      </c>
      <c r="B59" s="195" t="n">
        <v>0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e">
        <f aca="false">N58/N49*100</f>
        <v>#DIV/0!</v>
      </c>
    </row>
    <row r="60" customFormat="false" ht="12" hidden="false" customHeight="false" outlineLevel="0" collapsed="false">
      <c r="N60" s="200"/>
    </row>
    <row r="61" customFormat="false" ht="12.75" hidden="false" customHeight="false" outlineLevel="0" collapsed="false">
      <c r="A61" s="50" t="s">
        <v>203</v>
      </c>
      <c r="N61" s="200"/>
    </row>
    <row r="62" customFormat="false" ht="12" hidden="false" customHeight="false" outlineLevel="0" collapsed="false">
      <c r="A62" s="128" t="s">
        <v>80</v>
      </c>
      <c r="B62" s="195" t="n">
        <v>88821</v>
      </c>
      <c r="C62" s="195" t="n">
        <f aca="false">B65</f>
        <v>88821</v>
      </c>
      <c r="D62" s="207" t="n">
        <f aca="false">C65</f>
        <v>0</v>
      </c>
      <c r="E62" s="207" t="n">
        <f aca="false">D65</f>
        <v>0</v>
      </c>
      <c r="F62" s="207" t="n">
        <f aca="false">E65</f>
        <v>0</v>
      </c>
      <c r="G62" s="207" t="n">
        <f aca="false">F62</f>
        <v>0</v>
      </c>
      <c r="H62" s="207" t="n">
        <f aca="false">G65</f>
        <v>0</v>
      </c>
      <c r="I62" s="195" t="n">
        <f aca="false">H65</f>
        <v>0</v>
      </c>
      <c r="J62" s="195" t="n">
        <f aca="false">I65</f>
        <v>0</v>
      </c>
      <c r="K62" s="195" t="n">
        <f aca="false">J65</f>
        <v>0</v>
      </c>
      <c r="L62" s="195" t="n">
        <f aca="false">K65</f>
        <v>0</v>
      </c>
      <c r="M62" s="195" t="n">
        <f aca="false">L65</f>
        <v>0</v>
      </c>
      <c r="N62" s="200" t="n">
        <f aca="false">SUM(B62:M62)</f>
        <v>177642</v>
      </c>
    </row>
    <row r="63" customFormat="false" ht="12" hidden="false" customHeight="false" outlineLevel="0" collapsed="false">
      <c r="A63" s="128" t="s">
        <v>23</v>
      </c>
      <c r="B63" s="195" t="n">
        <v>469419.58</v>
      </c>
      <c r="I63" s="195"/>
      <c r="J63" s="195"/>
      <c r="K63" s="195"/>
      <c r="L63" s="195"/>
      <c r="M63" s="195"/>
      <c r="N63" s="200" t="n">
        <f aca="false">SUM(B63:M63)</f>
        <v>469419.58</v>
      </c>
    </row>
    <row r="64" customFormat="false" ht="12" hidden="false" customHeight="false" outlineLevel="0" collapsed="false">
      <c r="A64" s="128" t="s">
        <v>81</v>
      </c>
      <c r="B64" s="195" t="n">
        <v>469419.58</v>
      </c>
      <c r="I64" s="195"/>
      <c r="J64" s="195"/>
      <c r="K64" s="195"/>
      <c r="L64" s="195"/>
      <c r="M64" s="195"/>
      <c r="N64" s="200" t="n">
        <f aca="false">SUM(B64:M64)</f>
        <v>469419.58</v>
      </c>
    </row>
    <row r="65" customFormat="false" ht="12" hidden="false" customHeight="false" outlineLevel="0" collapsed="false">
      <c r="A65" s="128" t="s">
        <v>82</v>
      </c>
      <c r="B65" s="195" t="n">
        <v>88821</v>
      </c>
      <c r="I65" s="195"/>
      <c r="J65" s="195"/>
      <c r="K65" s="195"/>
      <c r="L65" s="195"/>
      <c r="M65" s="195"/>
      <c r="N65" s="200" t="n">
        <f aca="false">SUM(B65:M65)</f>
        <v>88821</v>
      </c>
    </row>
    <row r="66" customFormat="false" ht="12" hidden="false" customHeight="false" outlineLevel="0" collapsed="false">
      <c r="N66" s="200"/>
    </row>
    <row r="67" customFormat="false" ht="12" hidden="false" customHeight="false" outlineLevel="0" collapsed="false">
      <c r="A67" s="128" t="s">
        <v>83</v>
      </c>
      <c r="B67" s="195" t="n">
        <f aca="false">SUM(B64:B65)-SUM(B62:B63)</f>
        <v>0</v>
      </c>
      <c r="C67" s="195" t="n">
        <f aca="false">SUM(C64:C65)-SUM(C62:C63)</f>
        <v>-88821</v>
      </c>
      <c r="D67" s="207" t="n">
        <f aca="false">SUM(D64:D65)-SUM(D62:D63)</f>
        <v>0</v>
      </c>
      <c r="E67" s="207" t="n">
        <f aca="false">SUM(E64:E65)-SUM(E62:E63)</f>
        <v>0</v>
      </c>
      <c r="F67" s="207" t="n">
        <f aca="false">SUM(F64:F65)-SUM(F62:F63)</f>
        <v>0</v>
      </c>
      <c r="G67" s="207" t="n">
        <f aca="false">SUM(G64:G65)-SUM(G62:G63)</f>
        <v>0</v>
      </c>
      <c r="H67" s="207" t="n">
        <f aca="false">SUM(H64:H65)-SUM(H62:H63)</f>
        <v>0</v>
      </c>
      <c r="I67" s="195" t="n">
        <f aca="false">SUM(I64:I65)-SUM(I62:I63)</f>
        <v>0</v>
      </c>
      <c r="J67" s="195" t="n">
        <f aca="false">SUM(J64:J65)-SUM(J62:J63)</f>
        <v>0</v>
      </c>
      <c r="K67" s="195" t="n">
        <f aca="false">SUM(K64:K65)-SUM(K62:K63)</f>
        <v>0</v>
      </c>
      <c r="L67" s="195" t="n">
        <f aca="false">SUM(L64:L65)-SUM(L62:L63)</f>
        <v>0</v>
      </c>
      <c r="M67" s="195" t="n">
        <f aca="false">SUM(M64:M65)-SUM(M62:M63)</f>
        <v>0</v>
      </c>
      <c r="N67" s="200" t="n">
        <f aca="false">SUM(B67:M67)</f>
        <v>-88821</v>
      </c>
    </row>
    <row r="68" customFormat="false" ht="12" hidden="false" customHeight="false" outlineLevel="0" collapsed="false">
      <c r="A68" s="128" t="s">
        <v>84</v>
      </c>
      <c r="B68" s="195" t="n">
        <f aca="false">B67/B63*100</f>
        <v>0</v>
      </c>
      <c r="C68" s="195" t="e">
        <f aca="false">C67/C63*100</f>
        <v>#DIV/0!</v>
      </c>
      <c r="D68" s="207" t="e">
        <f aca="false">D67/D63*100</f>
        <v>#DIV/0!</v>
      </c>
      <c r="E68" s="207" t="e">
        <f aca="false">E67/E63*100</f>
        <v>#DIV/0!</v>
      </c>
      <c r="F68" s="207" t="e">
        <f aca="false">F67/F63*100</f>
        <v>#DIV/0!</v>
      </c>
      <c r="G68" s="207" t="e">
        <f aca="false">G67/G63*100</f>
        <v>#DIV/0!</v>
      </c>
      <c r="H68" s="207" t="e">
        <f aca="false">H67/H63*100</f>
        <v>#DIV/0!</v>
      </c>
      <c r="I68" s="195" t="e">
        <f aca="false">I67/I63*100</f>
        <v>#DIV/0!</v>
      </c>
      <c r="J68" s="195" t="e">
        <f aca="false">J67/J63*100</f>
        <v>#DIV/0!</v>
      </c>
      <c r="K68" s="195" t="e">
        <f aca="false">K67/K63*100</f>
        <v>#DIV/0!</v>
      </c>
      <c r="L68" s="195" t="e">
        <f aca="false">L67/L63*100</f>
        <v>#DIV/0!</v>
      </c>
      <c r="M68" s="195" t="e">
        <f aca="false">M67/M63*100</f>
        <v>#DIV/0!</v>
      </c>
      <c r="N68" s="195" t="n">
        <f aca="false">N67/N63*100</f>
        <v>-18.921451891717</v>
      </c>
    </row>
    <row r="70" customFormat="false" ht="12" hidden="false" customHeight="false" outlineLevel="0" collapsed="false">
      <c r="A70" s="128" t="s">
        <v>85</v>
      </c>
      <c r="B70" s="195" t="n">
        <v>0</v>
      </c>
      <c r="C70" s="195" t="n">
        <v>0</v>
      </c>
      <c r="D70" s="195" t="n">
        <v>0</v>
      </c>
      <c r="E70" s="195" t="n">
        <v>0</v>
      </c>
      <c r="F70" s="195" t="n">
        <v>0</v>
      </c>
      <c r="G70" s="195" t="n">
        <v>0</v>
      </c>
      <c r="H70" s="195" t="n">
        <v>0</v>
      </c>
      <c r="I70" s="195" t="n">
        <v>0</v>
      </c>
      <c r="J70" s="195" t="n">
        <v>0</v>
      </c>
      <c r="K70" s="195" t="n">
        <v>0</v>
      </c>
      <c r="L70" s="195" t="n">
        <v>0</v>
      </c>
      <c r="M70" s="195" t="n">
        <v>0</v>
      </c>
      <c r="N70" s="195" t="n">
        <v>0</v>
      </c>
    </row>
    <row r="71" customFormat="false" ht="12" hidden="false" customHeight="false" outlineLevel="0" collapsed="false">
      <c r="D71" s="195"/>
      <c r="E71" s="195"/>
      <c r="F71" s="195"/>
      <c r="G71" s="195"/>
      <c r="H71" s="195"/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86</v>
      </c>
      <c r="B72" s="195" t="n">
        <f aca="false">B70+B67</f>
        <v>0</v>
      </c>
      <c r="C72" s="195" t="n">
        <f aca="false">C70+C67</f>
        <v>-88821</v>
      </c>
      <c r="D72" s="195" t="n">
        <f aca="false">D70+D67</f>
        <v>0</v>
      </c>
      <c r="E72" s="195" t="n">
        <f aca="false">E70+E67</f>
        <v>0</v>
      </c>
      <c r="F72" s="195" t="n">
        <f aca="false">F70+F67</f>
        <v>0</v>
      </c>
      <c r="G72" s="195" t="n">
        <f aca="false">G70+G67</f>
        <v>0</v>
      </c>
      <c r="H72" s="195" t="n">
        <f aca="false">H70+H67</f>
        <v>0</v>
      </c>
      <c r="I72" s="195" t="n">
        <f aca="false">I70+I67</f>
        <v>0</v>
      </c>
      <c r="J72" s="195" t="n">
        <f aca="false">J70+J67</f>
        <v>0</v>
      </c>
      <c r="K72" s="195" t="n">
        <f aca="false">K70+K67</f>
        <v>0</v>
      </c>
      <c r="L72" s="195" t="n">
        <f aca="false">L70+L67</f>
        <v>0</v>
      </c>
      <c r="M72" s="195" t="n">
        <f aca="false">M70+M67</f>
        <v>0</v>
      </c>
      <c r="N72" s="195" t="n">
        <f aca="false">N70+N67</f>
        <v>-88821</v>
      </c>
    </row>
    <row r="73" customFormat="false" ht="12" hidden="false" customHeight="false" outlineLevel="0" collapsed="false">
      <c r="A73" s="128" t="s">
        <v>87</v>
      </c>
      <c r="B73" s="195" t="n">
        <f aca="false">B72/B63*100</f>
        <v>0</v>
      </c>
      <c r="C73" s="195" t="e">
        <f aca="false">C72/C63*100</f>
        <v>#DIV/0!</v>
      </c>
      <c r="D73" s="195" t="e">
        <f aca="false">D72/D63*100</f>
        <v>#DIV/0!</v>
      </c>
      <c r="E73" s="195" t="e">
        <f aca="false">E72/E63*100</f>
        <v>#DIV/0!</v>
      </c>
      <c r="F73" s="195" t="e">
        <f aca="false">F72/F63*100</f>
        <v>#DIV/0!</v>
      </c>
      <c r="G73" s="195" t="e">
        <f aca="false">G72/G63*100</f>
        <v>#DIV/0!</v>
      </c>
      <c r="H73" s="195" t="e">
        <f aca="false">H72/H63*100</f>
        <v>#DIV/0!</v>
      </c>
      <c r="I73" s="195" t="e">
        <f aca="false">I72/I63*100</f>
        <v>#DIV/0!</v>
      </c>
      <c r="J73" s="195" t="e">
        <f aca="false">J72/J63*100</f>
        <v>#DIV/0!</v>
      </c>
      <c r="K73" s="195" t="e">
        <f aca="false">K72/K63*100</f>
        <v>#DIV/0!</v>
      </c>
      <c r="L73" s="195" t="e">
        <f aca="false">L72/L63*100</f>
        <v>#DIV/0!</v>
      </c>
      <c r="M73" s="195" t="e">
        <f aca="false">M72/M63*100</f>
        <v>#DIV/0!</v>
      </c>
      <c r="N73" s="195" t="n">
        <f aca="false">N72/N63*100</f>
        <v>-18.921451891717</v>
      </c>
    </row>
    <row r="74" customFormat="false" ht="12" hidden="false" customHeight="false" outlineLevel="0" collapsed="false">
      <c r="N74" s="200"/>
    </row>
    <row r="75" customFormat="false" ht="12.75" hidden="false" customHeight="false" outlineLevel="0" collapsed="false">
      <c r="A75" s="50" t="s">
        <v>204</v>
      </c>
      <c r="N75" s="200"/>
    </row>
    <row r="76" customFormat="false" ht="12" hidden="false" customHeight="false" outlineLevel="0" collapsed="false">
      <c r="A76" s="128" t="s">
        <v>80</v>
      </c>
      <c r="B76" s="195" t="n">
        <v>47616.71</v>
      </c>
      <c r="C76" s="195" t="n">
        <f aca="false">B79</f>
        <v>46711.66</v>
      </c>
      <c r="D76" s="207" t="n">
        <f aca="false">C79</f>
        <v>0</v>
      </c>
      <c r="E76" s="207" t="n">
        <v>50169.7</v>
      </c>
      <c r="F76" s="207" t="n">
        <f aca="false">E79</f>
        <v>0</v>
      </c>
      <c r="G76" s="207" t="n">
        <f aca="false">F79</f>
        <v>0</v>
      </c>
      <c r="H76" s="207" t="n">
        <f aca="false">G79</f>
        <v>0</v>
      </c>
      <c r="I76" s="195" t="n">
        <f aca="false">H79</f>
        <v>0</v>
      </c>
      <c r="J76" s="195" t="n">
        <f aca="false">I79</f>
        <v>0</v>
      </c>
      <c r="K76" s="195" t="n">
        <f aca="false">J79</f>
        <v>0</v>
      </c>
      <c r="L76" s="195" t="n">
        <f aca="false">K79</f>
        <v>0</v>
      </c>
      <c r="M76" s="195" t="n">
        <f aca="false">L79</f>
        <v>0</v>
      </c>
      <c r="N76" s="200" t="n">
        <f aca="false">SUM(B76:M76)</f>
        <v>144498.07</v>
      </c>
    </row>
    <row r="77" customFormat="false" ht="12" hidden="false" customHeight="false" outlineLevel="0" collapsed="false">
      <c r="A77" s="128" t="s">
        <v>23</v>
      </c>
      <c r="B77" s="195" t="n">
        <v>303498.19</v>
      </c>
      <c r="I77" s="195"/>
      <c r="J77" s="195"/>
      <c r="K77" s="195"/>
      <c r="L77" s="195"/>
      <c r="M77" s="195"/>
      <c r="N77" s="200" t="n">
        <f aca="false">SUM(B77:M77)</f>
        <v>303498.19</v>
      </c>
    </row>
    <row r="78" customFormat="false" ht="12" hidden="false" customHeight="false" outlineLevel="0" collapsed="false">
      <c r="A78" s="128" t="s">
        <v>81</v>
      </c>
      <c r="B78" s="195" t="n">
        <v>304403.24</v>
      </c>
      <c r="I78" s="195"/>
      <c r="J78" s="195"/>
      <c r="K78" s="195"/>
      <c r="L78" s="195"/>
      <c r="M78" s="195"/>
      <c r="N78" s="200" t="n">
        <f aca="false">SUM(B78:M78)</f>
        <v>304403.24</v>
      </c>
    </row>
    <row r="79" customFormat="false" ht="12" hidden="false" customHeight="false" outlineLevel="0" collapsed="false">
      <c r="A79" s="128" t="s">
        <v>82</v>
      </c>
      <c r="B79" s="195" t="n">
        <v>46711.66</v>
      </c>
      <c r="I79" s="195"/>
      <c r="J79" s="195"/>
      <c r="K79" s="195"/>
      <c r="L79" s="195"/>
      <c r="M79" s="195"/>
      <c r="N79" s="200" t="n">
        <f aca="false">SUM(B79:M79)</f>
        <v>46711.66</v>
      </c>
    </row>
    <row r="80" customFormat="false" ht="12" hidden="false" customHeight="false" outlineLevel="0" collapsed="false">
      <c r="N80" s="200"/>
    </row>
    <row r="81" customFormat="false" ht="12" hidden="false" customHeight="false" outlineLevel="0" collapsed="false">
      <c r="A81" s="128" t="s">
        <v>83</v>
      </c>
      <c r="B81" s="195" t="n">
        <f aca="false">SUM(B78:B79)-SUM(B76:B77)</f>
        <v>0</v>
      </c>
      <c r="C81" s="195" t="n">
        <f aca="false">SUM(C78:C79)-SUM(C76:C77)</f>
        <v>-46711.66</v>
      </c>
      <c r="D81" s="207" t="n">
        <f aca="false">SUM(D78:D79)-SUM(D76:D77)</f>
        <v>0</v>
      </c>
      <c r="E81" s="207" t="n">
        <f aca="false">SUM(E78:E79)-SUM(E76:E77)</f>
        <v>-50169.7</v>
      </c>
      <c r="F81" s="207" t="n">
        <f aca="false">SUM(F78:F79)-SUM(F76:F77)</f>
        <v>0</v>
      </c>
      <c r="G81" s="207" t="n">
        <f aca="false">SUM(G78:G79)-SUM(G76:G77)</f>
        <v>0</v>
      </c>
      <c r="H81" s="207" t="n">
        <f aca="false">SUM(H78:H79)-SUM(H76:H77)</f>
        <v>0</v>
      </c>
      <c r="I81" s="195" t="n">
        <f aca="false">SUM(I78:I79)-SUM(I76:I77)</f>
        <v>0</v>
      </c>
      <c r="J81" s="195" t="n">
        <f aca="false">SUM(J78:J79)-SUM(J76:J77)</f>
        <v>0</v>
      </c>
      <c r="K81" s="195" t="n">
        <f aca="false">SUM(K78:K79)-SUM(K76:K77)</f>
        <v>0</v>
      </c>
      <c r="L81" s="195" t="n">
        <f aca="false">SUM(L78:L79)-SUM(L76:L77)</f>
        <v>0</v>
      </c>
      <c r="M81" s="195" t="n">
        <f aca="false">SUM(M78:M79)-SUM(M76:M77)</f>
        <v>0</v>
      </c>
      <c r="N81" s="200" t="n">
        <f aca="false">SUM(B81:M81)</f>
        <v>-96881.36</v>
      </c>
    </row>
    <row r="82" customFormat="false" ht="12" hidden="false" customHeight="false" outlineLevel="0" collapsed="false">
      <c r="A82" s="128" t="s">
        <v>84</v>
      </c>
      <c r="B82" s="195" t="n">
        <f aca="false">B81/B77*100</f>
        <v>0</v>
      </c>
      <c r="C82" s="195" t="e">
        <f aca="false">C81/C77*100</f>
        <v>#DIV/0!</v>
      </c>
      <c r="D82" s="207" t="e">
        <f aca="false">D81/D77*100</f>
        <v>#DIV/0!</v>
      </c>
      <c r="E82" s="207" t="e">
        <f aca="false">E81/E77*100</f>
        <v>#DIV/0!</v>
      </c>
      <c r="F82" s="207" t="e">
        <f aca="false">F81/F77*100</f>
        <v>#DIV/0!</v>
      </c>
      <c r="G82" s="207" t="e">
        <f aca="false">G81/G77*100</f>
        <v>#DIV/0!</v>
      </c>
      <c r="H82" s="207" t="e">
        <f aca="false">H81/H77*100</f>
        <v>#DIV/0!</v>
      </c>
      <c r="I82" s="195" t="e">
        <f aca="false">I81/I77*100</f>
        <v>#DIV/0!</v>
      </c>
      <c r="J82" s="195" t="e">
        <f aca="false">J81/J77*100</f>
        <v>#DIV/0!</v>
      </c>
      <c r="K82" s="195" t="e">
        <f aca="false">K81/K77*100</f>
        <v>#DIV/0!</v>
      </c>
      <c r="L82" s="195" t="e">
        <f aca="false">L81/L77*100</f>
        <v>#DIV/0!</v>
      </c>
      <c r="M82" s="195" t="e">
        <f aca="false">M81/M77*100</f>
        <v>#DIV/0!</v>
      </c>
      <c r="N82" s="195" t="n">
        <f aca="false">N81/N77*100</f>
        <v>-31.92156104786</v>
      </c>
    </row>
    <row r="84" customFormat="false" ht="12" hidden="false" customHeight="false" outlineLevel="0" collapsed="false">
      <c r="A84" s="128" t="s">
        <v>85</v>
      </c>
      <c r="B84" s="195" t="n">
        <v>0</v>
      </c>
      <c r="C84" s="195" t="n">
        <v>0</v>
      </c>
      <c r="D84" s="195" t="n">
        <v>0</v>
      </c>
      <c r="E84" s="195" t="n">
        <v>0</v>
      </c>
      <c r="F84" s="195" t="n">
        <v>0</v>
      </c>
      <c r="G84" s="195" t="n">
        <v>0</v>
      </c>
      <c r="H84" s="195" t="n">
        <v>0</v>
      </c>
      <c r="I84" s="195" t="n">
        <v>0</v>
      </c>
      <c r="J84" s="195" t="n">
        <v>0</v>
      </c>
      <c r="K84" s="195" t="n">
        <v>0</v>
      </c>
      <c r="L84" s="195" t="n">
        <v>0</v>
      </c>
      <c r="M84" s="195" t="n">
        <v>0</v>
      </c>
      <c r="N84" s="195" t="n">
        <v>0</v>
      </c>
    </row>
    <row r="85" customFormat="false" ht="12" hidden="false" customHeight="false" outlineLevel="0" collapsed="false">
      <c r="D85" s="195"/>
      <c r="E85" s="195"/>
      <c r="F85" s="195"/>
      <c r="G85" s="195"/>
      <c r="H85" s="195"/>
      <c r="I85" s="195"/>
      <c r="J85" s="195"/>
      <c r="K85" s="195"/>
      <c r="L85" s="195"/>
      <c r="M85" s="195"/>
    </row>
    <row r="86" customFormat="false" ht="12" hidden="false" customHeight="false" outlineLevel="0" collapsed="false">
      <c r="A86" s="128" t="s">
        <v>86</v>
      </c>
      <c r="B86" s="195" t="n">
        <f aca="false">B84+B81</f>
        <v>0</v>
      </c>
      <c r="C86" s="195" t="n">
        <f aca="false">C84+C81</f>
        <v>-46711.66</v>
      </c>
      <c r="D86" s="195" t="n">
        <f aca="false">D84+D81</f>
        <v>0</v>
      </c>
      <c r="E86" s="195" t="n">
        <f aca="false">E84+E81</f>
        <v>-50169.7</v>
      </c>
      <c r="F86" s="195" t="n">
        <f aca="false">F84+F81</f>
        <v>0</v>
      </c>
      <c r="G86" s="195" t="n">
        <f aca="false">G84+G81</f>
        <v>0</v>
      </c>
      <c r="H86" s="195" t="n">
        <f aca="false">H84+H81</f>
        <v>0</v>
      </c>
      <c r="I86" s="195" t="n">
        <f aca="false">I84+I81</f>
        <v>0</v>
      </c>
      <c r="J86" s="195" t="n">
        <f aca="false">J84+J81</f>
        <v>0</v>
      </c>
      <c r="K86" s="195" t="n">
        <f aca="false">K84+K81</f>
        <v>0</v>
      </c>
      <c r="L86" s="195" t="n">
        <f aca="false">L84+L81</f>
        <v>0</v>
      </c>
      <c r="M86" s="195" t="n">
        <f aca="false">M84+M81</f>
        <v>0</v>
      </c>
      <c r="N86" s="195" t="n">
        <f aca="false">N84+N81</f>
        <v>-96881.36</v>
      </c>
    </row>
    <row r="87" customFormat="false" ht="12" hidden="false" customHeight="false" outlineLevel="0" collapsed="false">
      <c r="A87" s="128" t="s">
        <v>87</v>
      </c>
      <c r="B87" s="195" t="n">
        <f aca="false">B86/B77*100</f>
        <v>0</v>
      </c>
      <c r="C87" s="195" t="e">
        <f aca="false">C86/C77*100</f>
        <v>#DIV/0!</v>
      </c>
      <c r="D87" s="195" t="e">
        <f aca="false">D86/D77*100</f>
        <v>#DIV/0!</v>
      </c>
      <c r="E87" s="195" t="e">
        <f aca="false">E86/E77*100</f>
        <v>#DIV/0!</v>
      </c>
      <c r="F87" s="195" t="e">
        <f aca="false">F86/F77*100</f>
        <v>#DIV/0!</v>
      </c>
      <c r="G87" s="195" t="e">
        <f aca="false">G86/G77*100</f>
        <v>#DIV/0!</v>
      </c>
      <c r="H87" s="195" t="e">
        <f aca="false">H86/H77*100</f>
        <v>#DIV/0!</v>
      </c>
      <c r="I87" s="195" t="e">
        <f aca="false">I86/I77*100</f>
        <v>#DIV/0!</v>
      </c>
      <c r="J87" s="195" t="e">
        <f aca="false">J86/J77*100</f>
        <v>#DIV/0!</v>
      </c>
      <c r="K87" s="195" t="e">
        <f aca="false">K86/K77*100</f>
        <v>#DIV/0!</v>
      </c>
      <c r="L87" s="195" t="e">
        <f aca="false">L86/L77*100</f>
        <v>#DIV/0!</v>
      </c>
      <c r="M87" s="195" t="e">
        <f aca="false">M86/M77*100</f>
        <v>#DIV/0!</v>
      </c>
      <c r="N87" s="195" t="n">
        <f aca="false">N86/N77*100</f>
        <v>-31.92156104786</v>
      </c>
    </row>
    <row r="88" customFormat="false" ht="12" hidden="false" customHeight="false" outlineLevel="0" collapsed="false">
      <c r="N88" s="200"/>
    </row>
    <row r="89" customFormat="false" ht="12" hidden="false" customHeight="false" outlineLevel="0" collapsed="false">
      <c r="N89" s="200"/>
    </row>
    <row r="90" customFormat="false" ht="12.75" hidden="false" customHeight="false" outlineLevel="0" collapsed="false">
      <c r="A90" s="50" t="s">
        <v>205</v>
      </c>
      <c r="N90" s="200"/>
    </row>
    <row r="91" customFormat="false" ht="12" hidden="false" customHeight="false" outlineLevel="0" collapsed="false">
      <c r="A91" s="128" t="s">
        <v>80</v>
      </c>
      <c r="B91" s="195" t="n">
        <v>8365</v>
      </c>
      <c r="C91" s="195" t="n">
        <f aca="false">B94</f>
        <v>8365</v>
      </c>
      <c r="D91" s="207" t="n">
        <f aca="false">C94</f>
        <v>0</v>
      </c>
      <c r="E91" s="207" t="n">
        <f aca="false">D94</f>
        <v>0</v>
      </c>
      <c r="F91" s="207" t="n">
        <f aca="false">E94</f>
        <v>0</v>
      </c>
      <c r="G91" s="207" t="n">
        <f aca="false">F94</f>
        <v>0</v>
      </c>
      <c r="H91" s="207" t="n">
        <f aca="false">G94</f>
        <v>0</v>
      </c>
      <c r="I91" s="202" t="n">
        <f aca="false">H94</f>
        <v>0</v>
      </c>
      <c r="J91" s="202" t="n">
        <f aca="false">I94</f>
        <v>0</v>
      </c>
      <c r="K91" s="202" t="n">
        <f aca="false">J94</f>
        <v>0</v>
      </c>
      <c r="L91" s="202" t="n">
        <f aca="false">K94</f>
        <v>0</v>
      </c>
      <c r="M91" s="202" t="n">
        <f aca="false">L91</f>
        <v>0</v>
      </c>
      <c r="N91" s="200" t="n">
        <f aca="false">SUM(B91:M91)</f>
        <v>16730</v>
      </c>
    </row>
    <row r="92" customFormat="false" ht="12" hidden="false" customHeight="false" outlineLevel="0" collapsed="false">
      <c r="A92" s="128" t="s">
        <v>23</v>
      </c>
      <c r="B92" s="195" t="n">
        <v>63616.57</v>
      </c>
      <c r="I92" s="202"/>
      <c r="J92" s="202"/>
      <c r="K92" s="202"/>
      <c r="L92" s="202"/>
      <c r="M92" s="202"/>
      <c r="N92" s="200" t="n">
        <f aca="false">SUM(B92:M92)</f>
        <v>63616.57</v>
      </c>
    </row>
    <row r="93" customFormat="false" ht="12" hidden="false" customHeight="false" outlineLevel="0" collapsed="false">
      <c r="A93" s="128" t="s">
        <v>81</v>
      </c>
      <c r="B93" s="195" t="n">
        <v>63616.57</v>
      </c>
      <c r="I93" s="202"/>
      <c r="J93" s="202"/>
      <c r="K93" s="202"/>
      <c r="L93" s="202"/>
      <c r="M93" s="202"/>
      <c r="N93" s="200" t="n">
        <f aca="false">SUM(B93:M93)</f>
        <v>63616.57</v>
      </c>
    </row>
    <row r="94" customFormat="false" ht="12" hidden="false" customHeight="false" outlineLevel="0" collapsed="false">
      <c r="A94" s="128" t="s">
        <v>82</v>
      </c>
      <c r="B94" s="195" t="n">
        <v>8365</v>
      </c>
      <c r="I94" s="202"/>
      <c r="J94" s="202"/>
      <c r="K94" s="202"/>
      <c r="L94" s="202"/>
      <c r="M94" s="202"/>
      <c r="N94" s="200" t="n">
        <f aca="false">SUM(B94:M94)</f>
        <v>8365</v>
      </c>
    </row>
    <row r="96" customFormat="false" ht="12" hidden="false" customHeight="false" outlineLevel="0" collapsed="false">
      <c r="A96" s="128" t="s">
        <v>83</v>
      </c>
      <c r="B96" s="195" t="n">
        <f aca="false">SUM(B93:B94)-SUM(B91:B92)</f>
        <v>0</v>
      </c>
      <c r="C96" s="195" t="n">
        <f aca="false">SUM(C93:C94)-SUM(C91:C92)</f>
        <v>-8365</v>
      </c>
      <c r="D96" s="207" t="n">
        <f aca="false">SUM(D93:D94)-SUM(D91:D92)</f>
        <v>0</v>
      </c>
      <c r="E96" s="207" t="n">
        <f aca="false">SUM(E93:E94)-SUM(E91:E92)</f>
        <v>0</v>
      </c>
      <c r="F96" s="207" t="n">
        <f aca="false">SUM(F93:F94)-SUM(F91:F92)</f>
        <v>0</v>
      </c>
      <c r="G96" s="207" t="n">
        <f aca="false">SUM(G93:G94)-SUM(G91:G92)</f>
        <v>0</v>
      </c>
      <c r="H96" s="207" t="n">
        <f aca="false">SUM(H93:H94)-SUM(H91:H92)</f>
        <v>0</v>
      </c>
      <c r="I96" s="195" t="n">
        <f aca="false">SUM(I93:I94)-SUM(I91:I92)</f>
        <v>0</v>
      </c>
      <c r="J96" s="195" t="n">
        <f aca="false">SUM(J93:J94)-SUM(J91:J92)</f>
        <v>0</v>
      </c>
      <c r="K96" s="195" t="n">
        <f aca="false">SUM(K93:K94)-SUM(K91:K92)</f>
        <v>0</v>
      </c>
      <c r="L96" s="195" t="n">
        <f aca="false">SUM(L93:L94)-SUM(L91:L92)</f>
        <v>0</v>
      </c>
      <c r="M96" s="195" t="n">
        <f aca="false">SUM(M93:M94)-SUM(M91:M92)</f>
        <v>0</v>
      </c>
      <c r="N96" s="200" t="n">
        <f aca="false">SUM(B96:M96)</f>
        <v>-8365</v>
      </c>
    </row>
    <row r="97" customFormat="false" ht="12" hidden="false" customHeight="false" outlineLevel="0" collapsed="false">
      <c r="A97" s="128" t="s">
        <v>84</v>
      </c>
      <c r="B97" s="195" t="n">
        <f aca="false">B96/B92*100</f>
        <v>0</v>
      </c>
      <c r="C97" s="195" t="e">
        <f aca="false">C96/C92*100</f>
        <v>#DIV/0!</v>
      </c>
      <c r="D97" s="207" t="e">
        <f aca="false">D96/D92*100</f>
        <v>#DIV/0!</v>
      </c>
      <c r="E97" s="207" t="e">
        <f aca="false">E96/E92*100</f>
        <v>#DIV/0!</v>
      </c>
      <c r="F97" s="207" t="e">
        <f aca="false">F96/F92*100</f>
        <v>#DIV/0!</v>
      </c>
      <c r="G97" s="207" t="e">
        <f aca="false">G96/G92*100</f>
        <v>#DIV/0!</v>
      </c>
      <c r="H97" s="207" t="e">
        <f aca="false">H96/H92*100</f>
        <v>#DIV/0!</v>
      </c>
      <c r="I97" s="195" t="e">
        <f aca="false">I96/I92*100</f>
        <v>#DIV/0!</v>
      </c>
      <c r="J97" s="195" t="e">
        <f aca="false">J96/J92*100</f>
        <v>#DIV/0!</v>
      </c>
      <c r="K97" s="195" t="e">
        <f aca="false">K96/K92*100</f>
        <v>#DIV/0!</v>
      </c>
      <c r="L97" s="195" t="e">
        <f aca="false">L96/L92*100</f>
        <v>#DIV/0!</v>
      </c>
      <c r="M97" s="195" t="e">
        <f aca="false">M96/M92*100</f>
        <v>#DIV/0!</v>
      </c>
      <c r="N97" s="207" t="n">
        <f aca="false">N96/N92*100</f>
        <v>-13.1490899305008</v>
      </c>
    </row>
    <row r="99" customFormat="false" ht="12" hidden="false" customHeight="false" outlineLevel="0" collapsed="false">
      <c r="A99" s="128" t="s">
        <v>85</v>
      </c>
      <c r="B99" s="195" t="n">
        <v>0</v>
      </c>
      <c r="C99" s="195" t="n">
        <v>0</v>
      </c>
      <c r="D99" s="195" t="n">
        <v>0</v>
      </c>
      <c r="E99" s="195" t="n">
        <v>0</v>
      </c>
      <c r="F99" s="195" t="n">
        <v>0</v>
      </c>
      <c r="G99" s="195" t="n">
        <v>0</v>
      </c>
      <c r="H99" s="195" t="n">
        <v>0</v>
      </c>
      <c r="I99" s="195" t="n">
        <v>0</v>
      </c>
      <c r="J99" s="195" t="n">
        <v>0</v>
      </c>
      <c r="K99" s="195" t="n">
        <v>0</v>
      </c>
      <c r="L99" s="195" t="n">
        <v>0</v>
      </c>
      <c r="M99" s="195" t="n">
        <v>0</v>
      </c>
      <c r="N99" s="195" t="n">
        <f aca="false">SUM(B99:M99)</f>
        <v>0</v>
      </c>
    </row>
    <row r="100" customFormat="false" ht="12" hidden="false" customHeight="false" outlineLevel="0" collapsed="false"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</row>
    <row r="101" customFormat="false" ht="12" hidden="false" customHeight="false" outlineLevel="0" collapsed="false">
      <c r="A101" s="128" t="s">
        <v>86</v>
      </c>
      <c r="B101" s="195" t="n">
        <f aca="false">B99+B96</f>
        <v>0</v>
      </c>
      <c r="C101" s="195" t="n">
        <f aca="false">C99+C96</f>
        <v>-8365</v>
      </c>
      <c r="D101" s="195" t="n">
        <f aca="false">D99+D96</f>
        <v>0</v>
      </c>
      <c r="E101" s="195" t="n">
        <f aca="false">E99+E96</f>
        <v>0</v>
      </c>
      <c r="F101" s="195" t="n">
        <f aca="false">F99+F96</f>
        <v>0</v>
      </c>
      <c r="G101" s="195" t="n">
        <f aca="false">G99+G96</f>
        <v>0</v>
      </c>
      <c r="H101" s="195" t="n">
        <f aca="false">H99+H96</f>
        <v>0</v>
      </c>
      <c r="I101" s="195" t="n">
        <f aca="false">I99+I96</f>
        <v>0</v>
      </c>
      <c r="J101" s="195" t="n">
        <f aca="false">J99+J96</f>
        <v>0</v>
      </c>
      <c r="K101" s="195" t="n">
        <f aca="false">K99+K96</f>
        <v>0</v>
      </c>
      <c r="L101" s="195" t="n">
        <f aca="false">L99+L96</f>
        <v>0</v>
      </c>
      <c r="M101" s="195" t="n">
        <f aca="false">M99+M96</f>
        <v>0</v>
      </c>
      <c r="N101" s="195" t="n">
        <f aca="false">N99+N96</f>
        <v>-8365</v>
      </c>
    </row>
    <row r="102" customFormat="false" ht="12" hidden="false" customHeight="false" outlineLevel="0" collapsed="false">
      <c r="A102" s="128" t="s">
        <v>87</v>
      </c>
      <c r="B102" s="195" t="n">
        <f aca="false">B101/B92*100</f>
        <v>0</v>
      </c>
      <c r="C102" s="195" t="e">
        <f aca="false">C101/C92*100</f>
        <v>#DIV/0!</v>
      </c>
      <c r="D102" s="195" t="e">
        <f aca="false">D101/D92*100</f>
        <v>#DIV/0!</v>
      </c>
      <c r="E102" s="195" t="e">
        <f aca="false">E101/E92*100</f>
        <v>#DIV/0!</v>
      </c>
      <c r="F102" s="195" t="e">
        <f aca="false">F101/F92*100</f>
        <v>#DIV/0!</v>
      </c>
      <c r="G102" s="195" t="e">
        <f aca="false">G101/G92*100</f>
        <v>#DIV/0!</v>
      </c>
      <c r="H102" s="195" t="e">
        <f aca="false">H101/H92*100</f>
        <v>#DIV/0!</v>
      </c>
      <c r="I102" s="195" t="e">
        <f aca="false">I101/I92*100</f>
        <v>#DIV/0!</v>
      </c>
      <c r="J102" s="195" t="e">
        <f aca="false">J101/J92*100</f>
        <v>#DIV/0!</v>
      </c>
      <c r="K102" s="195" t="e">
        <f aca="false">K101/K92*100</f>
        <v>#DIV/0!</v>
      </c>
      <c r="L102" s="195" t="e">
        <f aca="false">L101/L92*100</f>
        <v>#DIV/0!</v>
      </c>
      <c r="M102" s="195" t="e">
        <f aca="false">M101/M92*100</f>
        <v>#DIV/0!</v>
      </c>
      <c r="N102" s="195" t="n">
        <f aca="false">N101/N92*100</f>
        <v>-13.1490899305008</v>
      </c>
    </row>
    <row r="103" customFormat="false" ht="12" hidden="false" customHeight="false" outlineLevel="0" collapsed="false">
      <c r="N103" s="200"/>
    </row>
    <row r="104" customFormat="false" ht="12" hidden="false" customHeight="false" outlineLevel="0" collapsed="false">
      <c r="N104" s="200"/>
    </row>
    <row r="105" customFormat="false" ht="12.75" hidden="false" customHeight="false" outlineLevel="0" collapsed="false">
      <c r="A105" s="50" t="s">
        <v>206</v>
      </c>
      <c r="N105" s="200"/>
    </row>
    <row r="106" customFormat="false" ht="12" hidden="false" customHeight="false" outlineLevel="0" collapsed="false">
      <c r="A106" s="128" t="s">
        <v>80</v>
      </c>
      <c r="B106" s="195" t="n">
        <v>10878</v>
      </c>
      <c r="C106" s="195" t="n">
        <f aca="false">B109</f>
        <v>10878</v>
      </c>
      <c r="D106" s="207" t="n">
        <f aca="false">C109</f>
        <v>0</v>
      </c>
      <c r="E106" s="207" t="n">
        <f aca="false">D109</f>
        <v>0</v>
      </c>
      <c r="F106" s="207" t="n">
        <f aca="false">E106</f>
        <v>0</v>
      </c>
      <c r="G106" s="207" t="n">
        <f aca="false">F109</f>
        <v>0</v>
      </c>
      <c r="H106" s="207" t="n">
        <f aca="false">G109</f>
        <v>0</v>
      </c>
      <c r="I106" s="195" t="n">
        <f aca="false">H109</f>
        <v>0</v>
      </c>
      <c r="J106" s="195" t="n">
        <f aca="false">I109</f>
        <v>0</v>
      </c>
      <c r="K106" s="195" t="n">
        <f aca="false">J109</f>
        <v>0</v>
      </c>
      <c r="L106" s="195" t="n">
        <f aca="false">K109</f>
        <v>0</v>
      </c>
      <c r="M106" s="195" t="n">
        <f aca="false">L109</f>
        <v>0</v>
      </c>
      <c r="N106" s="195" t="n">
        <f aca="false">SUM(B106:M106)</f>
        <v>21756</v>
      </c>
    </row>
    <row r="107" customFormat="false" ht="12" hidden="false" customHeight="false" outlineLevel="0" collapsed="false">
      <c r="A107" s="128" t="s">
        <v>23</v>
      </c>
      <c r="B107" s="195" t="n">
        <v>100136.36</v>
      </c>
      <c r="I107" s="195"/>
      <c r="J107" s="195"/>
      <c r="K107" s="195"/>
      <c r="L107" s="195"/>
      <c r="M107" s="195"/>
      <c r="N107" s="195" t="n">
        <f aca="false">SUM(B107:M107)</f>
        <v>100136.36</v>
      </c>
    </row>
    <row r="108" customFormat="false" ht="12" hidden="false" customHeight="false" outlineLevel="0" collapsed="false">
      <c r="A108" s="128" t="s">
        <v>81</v>
      </c>
      <c r="B108" s="195" t="n">
        <v>109322.49</v>
      </c>
      <c r="I108" s="195"/>
      <c r="J108" s="195"/>
      <c r="K108" s="195"/>
      <c r="L108" s="195"/>
      <c r="M108" s="195"/>
      <c r="N108" s="195" t="n">
        <f aca="false">SUM(B108:M108)</f>
        <v>109322.49</v>
      </c>
    </row>
    <row r="109" customFormat="false" ht="12" hidden="false" customHeight="false" outlineLevel="0" collapsed="false">
      <c r="A109" s="128" t="s">
        <v>82</v>
      </c>
      <c r="B109" s="195" t="n">
        <v>10878</v>
      </c>
      <c r="I109" s="195"/>
      <c r="J109" s="195"/>
      <c r="K109" s="195"/>
      <c r="L109" s="195"/>
      <c r="M109" s="195"/>
      <c r="N109" s="195" t="n">
        <f aca="false">SUM(B109:M109)</f>
        <v>10878</v>
      </c>
    </row>
    <row r="111" customFormat="false" ht="12" hidden="false" customHeight="false" outlineLevel="0" collapsed="false">
      <c r="A111" s="128" t="s">
        <v>83</v>
      </c>
      <c r="B111" s="195" t="n">
        <f aca="false">SUM(B108:B109)-SUM(B106:B107)</f>
        <v>9186.13000000001</v>
      </c>
      <c r="C111" s="195" t="n">
        <f aca="false">SUM(C108:C109)-SUM(C106:C107)</f>
        <v>-10878</v>
      </c>
      <c r="D111" s="207" t="n">
        <f aca="false">SUM(D108:D109)-SUM(D106:D107)</f>
        <v>0</v>
      </c>
      <c r="E111" s="207" t="n">
        <f aca="false">SUM(E108:E109)-SUM(E106:E107)</f>
        <v>0</v>
      </c>
      <c r="F111" s="207" t="n">
        <f aca="false">SUM(F108:F109)-SUM(F106:F107)</f>
        <v>0</v>
      </c>
      <c r="G111" s="207" t="n">
        <f aca="false">SUM(G108:G109)-SUM(G106:G107)</f>
        <v>0</v>
      </c>
      <c r="H111" s="207" t="n">
        <f aca="false">SUM(H108:H109)-SUM(H106:H107)</f>
        <v>0</v>
      </c>
      <c r="I111" s="195" t="n">
        <f aca="false">SUM(I108:I109)-SUM(I106:I107)</f>
        <v>0</v>
      </c>
      <c r="J111" s="195" t="n">
        <f aca="false">SUM(J108:J109)-SUM(J106:J107)</f>
        <v>0</v>
      </c>
      <c r="K111" s="195" t="n">
        <f aca="false">SUM(K108:K109)-SUM(K106:K107)</f>
        <v>0</v>
      </c>
      <c r="L111" s="195" t="n">
        <f aca="false">SUM(L108:L109)-SUM(L106:L107)</f>
        <v>0</v>
      </c>
      <c r="M111" s="195" t="n">
        <f aca="false">SUM(M108:M109)-SUM(M106:M107)</f>
        <v>0</v>
      </c>
      <c r="N111" s="195" t="n">
        <f aca="false">SUM(N108:N109)-SUM(N106:N107)</f>
        <v>-1691.87</v>
      </c>
    </row>
    <row r="112" customFormat="false" ht="12" hidden="false" customHeight="false" outlineLevel="0" collapsed="false">
      <c r="A112" s="128" t="s">
        <v>84</v>
      </c>
      <c r="B112" s="195" t="n">
        <f aca="false">B111/B107*100</f>
        <v>9.17362085060812</v>
      </c>
      <c r="C112" s="195" t="e">
        <f aca="false">C111/C107*100</f>
        <v>#DIV/0!</v>
      </c>
      <c r="D112" s="207" t="e">
        <f aca="false">D111/D107*100</f>
        <v>#DIV/0!</v>
      </c>
      <c r="E112" s="207" t="e">
        <f aca="false">E111/E107*100</f>
        <v>#DIV/0!</v>
      </c>
      <c r="F112" s="207" t="e">
        <f aca="false">F111/F107*100</f>
        <v>#DIV/0!</v>
      </c>
      <c r="G112" s="207" t="e">
        <f aca="false">G111/G107*100</f>
        <v>#DIV/0!</v>
      </c>
      <c r="H112" s="207" t="e">
        <f aca="false">H111/H107*100</f>
        <v>#DIV/0!</v>
      </c>
      <c r="I112" s="195" t="e">
        <f aca="false">I111/I107*100</f>
        <v>#DIV/0!</v>
      </c>
      <c r="J112" s="195" t="e">
        <f aca="false">J111/J107*100</f>
        <v>#DIV/0!</v>
      </c>
      <c r="K112" s="195" t="e">
        <f aca="false">K111/K107*100</f>
        <v>#DIV/0!</v>
      </c>
      <c r="L112" s="195" t="e">
        <f aca="false">L111/L107*100</f>
        <v>#DIV/0!</v>
      </c>
      <c r="M112" s="195" t="e">
        <f aca="false">M111/M107*100</f>
        <v>#DIV/0!</v>
      </c>
      <c r="N112" s="195" t="n">
        <f aca="false">N111/N107*100</f>
        <v>-1.6895661076556</v>
      </c>
    </row>
    <row r="114" customFormat="false" ht="12" hidden="false" customHeight="false" outlineLevel="0" collapsed="false">
      <c r="A114" s="128" t="s">
        <v>85</v>
      </c>
      <c r="B114" s="195" t="n">
        <v>0</v>
      </c>
      <c r="C114" s="195" t="n">
        <v>0</v>
      </c>
      <c r="D114" s="195" t="n">
        <v>0</v>
      </c>
      <c r="E114" s="195" t="n">
        <v>0</v>
      </c>
      <c r="F114" s="195" t="n">
        <v>0</v>
      </c>
      <c r="G114" s="195" t="n">
        <v>0</v>
      </c>
      <c r="H114" s="195" t="n">
        <v>0</v>
      </c>
      <c r="I114" s="195" t="n">
        <v>0</v>
      </c>
      <c r="J114" s="195" t="n">
        <v>0</v>
      </c>
      <c r="K114" s="195" t="n">
        <v>0</v>
      </c>
      <c r="L114" s="195" t="n">
        <v>0</v>
      </c>
      <c r="M114" s="195" t="n">
        <v>0</v>
      </c>
      <c r="N114" s="195" t="n">
        <f aca="false">SUM(B114:M114)</f>
        <v>0</v>
      </c>
    </row>
    <row r="115" customFormat="false" ht="12" hidden="false" customHeight="false" outlineLevel="0" collapsed="false"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</row>
    <row r="116" customFormat="false" ht="12" hidden="false" customHeight="false" outlineLevel="0" collapsed="false">
      <c r="A116" s="128" t="s">
        <v>86</v>
      </c>
      <c r="B116" s="195" t="n">
        <f aca="false">B114+B111</f>
        <v>9186.13000000001</v>
      </c>
      <c r="C116" s="195" t="n">
        <f aca="false">C114+C111</f>
        <v>-10878</v>
      </c>
      <c r="D116" s="195" t="n">
        <f aca="false">D114+D111</f>
        <v>0</v>
      </c>
      <c r="E116" s="195" t="n">
        <f aca="false">E114+E111</f>
        <v>0</v>
      </c>
      <c r="F116" s="195" t="n">
        <f aca="false">F114+F111</f>
        <v>0</v>
      </c>
      <c r="G116" s="195" t="n">
        <f aca="false">G114+G111</f>
        <v>0</v>
      </c>
      <c r="H116" s="195" t="n">
        <f aca="false">H114+H111</f>
        <v>0</v>
      </c>
      <c r="I116" s="195" t="n">
        <f aca="false">I114+I111</f>
        <v>0</v>
      </c>
      <c r="J116" s="195" t="n">
        <f aca="false">J114+J111</f>
        <v>0</v>
      </c>
      <c r="K116" s="195" t="n">
        <f aca="false">K114+K111</f>
        <v>0</v>
      </c>
      <c r="L116" s="195" t="n">
        <f aca="false">L114+L111</f>
        <v>0</v>
      </c>
      <c r="M116" s="195" t="n">
        <f aca="false">M114+M111</f>
        <v>0</v>
      </c>
      <c r="N116" s="195" t="n">
        <f aca="false">N114+N111</f>
        <v>-1691.87</v>
      </c>
    </row>
    <row r="117" customFormat="false" ht="12" hidden="false" customHeight="false" outlineLevel="0" collapsed="false">
      <c r="A117" s="128" t="s">
        <v>87</v>
      </c>
      <c r="B117" s="195" t="n">
        <f aca="false">B116/B107*100</f>
        <v>9.17362085060812</v>
      </c>
      <c r="C117" s="195" t="e">
        <f aca="false">C116/C107*100</f>
        <v>#DIV/0!</v>
      </c>
      <c r="D117" s="195" t="e">
        <f aca="false">D116/D107*100</f>
        <v>#DIV/0!</v>
      </c>
      <c r="E117" s="195" t="e">
        <f aca="false">E116/E107*100</f>
        <v>#DIV/0!</v>
      </c>
      <c r="F117" s="195" t="e">
        <f aca="false">F116/F107*100</f>
        <v>#DIV/0!</v>
      </c>
      <c r="G117" s="195" t="e">
        <f aca="false">G116/G107*100</f>
        <v>#DIV/0!</v>
      </c>
      <c r="H117" s="195" t="e">
        <f aca="false">H116/H107*100</f>
        <v>#DIV/0!</v>
      </c>
      <c r="I117" s="195" t="e">
        <f aca="false">I116/I107*100</f>
        <v>#DIV/0!</v>
      </c>
      <c r="J117" s="195" t="e">
        <f aca="false">J116/J107*100</f>
        <v>#DIV/0!</v>
      </c>
      <c r="K117" s="195" t="e">
        <f aca="false">K116/K107*100</f>
        <v>#DIV/0!</v>
      </c>
      <c r="L117" s="195" t="e">
        <f aca="false">L116/L107*100</f>
        <v>#DIV/0!</v>
      </c>
      <c r="M117" s="195" t="e">
        <f aca="false">M116/M107*100</f>
        <v>#DIV/0!</v>
      </c>
      <c r="N117" s="195" t="n">
        <f aca="false">N116/N107*100</f>
        <v>-1.6895661076556</v>
      </c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A119" s="196"/>
      <c r="N119" s="200"/>
    </row>
    <row r="120" customFormat="false" ht="12.75" hidden="false" customHeight="false" outlineLevel="0" collapsed="false">
      <c r="A120" s="50" t="s">
        <v>207</v>
      </c>
      <c r="N120" s="200"/>
    </row>
    <row r="121" customFormat="false" ht="12" hidden="false" customHeight="false" outlineLevel="0" collapsed="false">
      <c r="A121" s="128" t="s">
        <v>80</v>
      </c>
      <c r="B121" s="195" t="n">
        <v>18976.99</v>
      </c>
      <c r="C121" s="195" t="n">
        <f aca="false">B124</f>
        <v>18709.51</v>
      </c>
      <c r="D121" s="207" t="n">
        <f aca="false">C124</f>
        <v>0</v>
      </c>
      <c r="E121" s="207" t="n">
        <f aca="false">D124</f>
        <v>0</v>
      </c>
      <c r="F121" s="207" t="n">
        <f aca="false">E124</f>
        <v>0</v>
      </c>
      <c r="G121" s="207" t="n">
        <f aca="false">F124</f>
        <v>0</v>
      </c>
      <c r="H121" s="207" t="n">
        <f aca="false">G124</f>
        <v>0</v>
      </c>
      <c r="I121" s="195" t="n">
        <f aca="false">H124</f>
        <v>0</v>
      </c>
      <c r="J121" s="195" t="n">
        <f aca="false">I124</f>
        <v>0</v>
      </c>
      <c r="K121" s="195" t="n">
        <f aca="false">J124</f>
        <v>0</v>
      </c>
      <c r="L121" s="195" t="n">
        <f aca="false">K124</f>
        <v>0</v>
      </c>
      <c r="M121" s="195" t="n">
        <f aca="false">L124</f>
        <v>0</v>
      </c>
      <c r="N121" s="195" t="n">
        <f aca="false">SUM(B121:M121)</f>
        <v>37686.5</v>
      </c>
    </row>
    <row r="122" customFormat="false" ht="12" hidden="false" customHeight="false" outlineLevel="0" collapsed="false">
      <c r="A122" s="128" t="s">
        <v>23</v>
      </c>
      <c r="B122" s="195" t="n">
        <v>81518.31</v>
      </c>
      <c r="I122" s="195"/>
      <c r="J122" s="195"/>
      <c r="K122" s="195"/>
      <c r="L122" s="195"/>
      <c r="M122" s="195"/>
      <c r="N122" s="195" t="n">
        <f aca="false">SUM(B122:M122)</f>
        <v>81518.31</v>
      </c>
    </row>
    <row r="123" customFormat="false" ht="12" hidden="false" customHeight="false" outlineLevel="0" collapsed="false">
      <c r="A123" s="128" t="s">
        <v>81</v>
      </c>
      <c r="B123" s="195" t="n">
        <v>81680.59</v>
      </c>
      <c r="I123" s="195"/>
      <c r="J123" s="195"/>
      <c r="K123" s="195"/>
      <c r="L123" s="195"/>
      <c r="M123" s="195"/>
      <c r="N123" s="195" t="n">
        <f aca="false">SUM(B123:M123)</f>
        <v>81680.59</v>
      </c>
    </row>
    <row r="124" customFormat="false" ht="12" hidden="false" customHeight="false" outlineLevel="0" collapsed="false">
      <c r="A124" s="128" t="s">
        <v>82</v>
      </c>
      <c r="B124" s="195" t="n">
        <v>18709.51</v>
      </c>
      <c r="I124" s="195"/>
      <c r="J124" s="195"/>
      <c r="K124" s="195"/>
      <c r="L124" s="195"/>
      <c r="M124" s="195"/>
      <c r="N124" s="195" t="n">
        <f aca="false">SUM(B124:M124)</f>
        <v>18709.51</v>
      </c>
    </row>
    <row r="125" customFormat="false" ht="12" hidden="false" customHeight="false" outlineLevel="0" collapsed="false">
      <c r="N125" s="200"/>
    </row>
    <row r="126" customFormat="false" ht="12" hidden="false" customHeight="false" outlineLevel="0" collapsed="false">
      <c r="A126" s="128" t="s">
        <v>83</v>
      </c>
      <c r="B126" s="195" t="n">
        <f aca="false">SUM(B123:B124)-SUM(B121:B122)</f>
        <v>-105.200000000012</v>
      </c>
      <c r="C126" s="195" t="n">
        <f aca="false">SUM(C123:C124)-SUM(C121:C122)</f>
        <v>-18709.51</v>
      </c>
      <c r="D126" s="207" t="n">
        <f aca="false">SUM(D123:D124)-SUM(D121:D122)</f>
        <v>0</v>
      </c>
      <c r="E126" s="207" t="n">
        <f aca="false">SUM(E123:E124)-SUM(E121:E122)</f>
        <v>0</v>
      </c>
      <c r="F126" s="207" t="n">
        <f aca="false">SUM(F123:F124)-SUM(F121:F122)</f>
        <v>0</v>
      </c>
      <c r="G126" s="207" t="n">
        <f aca="false">SUM(G123:G124)-SUM(G121:G122)</f>
        <v>0</v>
      </c>
      <c r="H126" s="207" t="n">
        <f aca="false">SUM(H123:H124)-SUM(H121:H122)</f>
        <v>0</v>
      </c>
      <c r="I126" s="195" t="n">
        <f aca="false">SUM(I123:I124)-SUM(I121:I122)</f>
        <v>0</v>
      </c>
      <c r="J126" s="195" t="n">
        <f aca="false">SUM(J123:J124)-SUM(J121:J122)</f>
        <v>0</v>
      </c>
      <c r="K126" s="195" t="n">
        <f aca="false">SUM(K123:K124)-SUM(K121:K122)</f>
        <v>0</v>
      </c>
      <c r="L126" s="195" t="n">
        <f aca="false">SUM(L123:L124)-SUM(L121:L122)</f>
        <v>0</v>
      </c>
      <c r="M126" s="195" t="n">
        <f aca="false">SUM(M123:M124)-SUM(M121:M122)</f>
        <v>0</v>
      </c>
      <c r="N126" s="195" t="n">
        <f aca="false">SUM(B126:M126)</f>
        <v>-18814.71</v>
      </c>
    </row>
    <row r="127" customFormat="false" ht="12" hidden="false" customHeight="false" outlineLevel="0" collapsed="false">
      <c r="A127" s="128" t="s">
        <v>84</v>
      </c>
      <c r="B127" s="195" t="n">
        <f aca="false">B126/B122*100</f>
        <v>-0.129050761724589</v>
      </c>
      <c r="C127" s="195" t="e">
        <f aca="false">C126/C122*100</f>
        <v>#DIV/0!</v>
      </c>
      <c r="D127" s="207" t="e">
        <f aca="false">D126/D122*100</f>
        <v>#DIV/0!</v>
      </c>
      <c r="E127" s="207" t="e">
        <f aca="false">E126/E122*100</f>
        <v>#DIV/0!</v>
      </c>
      <c r="F127" s="207" t="e">
        <f aca="false">F126/F122*100</f>
        <v>#DIV/0!</v>
      </c>
      <c r="G127" s="207" t="e">
        <f aca="false">G126/G122*100</f>
        <v>#DIV/0!</v>
      </c>
      <c r="H127" s="207" t="e">
        <f aca="false">H126/H122*100</f>
        <v>#DIV/0!</v>
      </c>
      <c r="I127" s="195" t="e">
        <f aca="false">I126/I122*100</f>
        <v>#DIV/0!</v>
      </c>
      <c r="J127" s="195" t="e">
        <f aca="false">J126/J122*100</f>
        <v>#DIV/0!</v>
      </c>
      <c r="K127" s="195" t="e">
        <f aca="false">K126/K122*100</f>
        <v>#DIV/0!</v>
      </c>
      <c r="L127" s="195" t="e">
        <f aca="false">L126/L122*100</f>
        <v>#DIV/0!</v>
      </c>
      <c r="M127" s="195" t="e">
        <f aca="false">M126/M122*100</f>
        <v>#DIV/0!</v>
      </c>
      <c r="N127" s="195" t="n">
        <f aca="false">N126/N122*100</f>
        <v>-23.0803484517773</v>
      </c>
    </row>
    <row r="129" customFormat="false" ht="12" hidden="false" customHeight="false" outlineLevel="0" collapsed="false">
      <c r="A129" s="128" t="s">
        <v>85</v>
      </c>
      <c r="B129" s="195" t="n">
        <v>0</v>
      </c>
      <c r="C129" s="195" t="n">
        <v>0</v>
      </c>
      <c r="D129" s="195" t="n">
        <v>0</v>
      </c>
      <c r="E129" s="195" t="n">
        <v>0</v>
      </c>
      <c r="F129" s="195" t="n">
        <v>0</v>
      </c>
      <c r="G129" s="195" t="n">
        <v>0</v>
      </c>
      <c r="H129" s="195" t="n">
        <v>0</v>
      </c>
      <c r="I129" s="195" t="n">
        <v>0</v>
      </c>
      <c r="J129" s="195" t="n">
        <v>0</v>
      </c>
      <c r="K129" s="195" t="n">
        <v>0</v>
      </c>
      <c r="L129" s="195" t="n">
        <v>0</v>
      </c>
      <c r="M129" s="195" t="n">
        <v>0</v>
      </c>
      <c r="N129" s="195" t="n">
        <f aca="false">SUM(B129:M129)</f>
        <v>0</v>
      </c>
    </row>
    <row r="130" customFormat="false" ht="12" hidden="false" customHeight="false" outlineLevel="0" collapsed="false"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</row>
    <row r="131" customFormat="false" ht="12" hidden="false" customHeight="false" outlineLevel="0" collapsed="false">
      <c r="A131" s="128" t="s">
        <v>86</v>
      </c>
      <c r="B131" s="195" t="n">
        <f aca="false">B129+B126</f>
        <v>-105.200000000012</v>
      </c>
      <c r="C131" s="195" t="n">
        <f aca="false">C129+C126</f>
        <v>-18709.51</v>
      </c>
      <c r="D131" s="195" t="n">
        <f aca="false">D129+D126</f>
        <v>0</v>
      </c>
      <c r="E131" s="195" t="n">
        <f aca="false">E129+E126</f>
        <v>0</v>
      </c>
      <c r="F131" s="195" t="n">
        <f aca="false">F129+F126</f>
        <v>0</v>
      </c>
      <c r="G131" s="195" t="n">
        <f aca="false">G129+G126</f>
        <v>0</v>
      </c>
      <c r="H131" s="195" t="n">
        <f aca="false">H129+H126</f>
        <v>0</v>
      </c>
      <c r="I131" s="195" t="n">
        <f aca="false">I129+I126</f>
        <v>0</v>
      </c>
      <c r="J131" s="195" t="n">
        <f aca="false">J129+J126</f>
        <v>0</v>
      </c>
      <c r="K131" s="195" t="n">
        <f aca="false">K129+K126</f>
        <v>0</v>
      </c>
      <c r="L131" s="195" t="n">
        <f aca="false">L129+L126</f>
        <v>0</v>
      </c>
      <c r="M131" s="195" t="n">
        <f aca="false">M129+M126</f>
        <v>0</v>
      </c>
      <c r="N131" s="195" t="n">
        <f aca="false">N129+N126</f>
        <v>-18814.71</v>
      </c>
    </row>
    <row r="132" customFormat="false" ht="12" hidden="false" customHeight="false" outlineLevel="0" collapsed="false">
      <c r="A132" s="128" t="s">
        <v>87</v>
      </c>
      <c r="B132" s="195" t="n">
        <f aca="false">B131/B122*100</f>
        <v>-0.129050761724589</v>
      </c>
      <c r="C132" s="195" t="e">
        <f aca="false">C131/C122*100</f>
        <v>#DIV/0!</v>
      </c>
      <c r="D132" s="195" t="e">
        <f aca="false">D131/D122*100</f>
        <v>#DIV/0!</v>
      </c>
      <c r="E132" s="195" t="e">
        <f aca="false">E131/E122*100</f>
        <v>#DIV/0!</v>
      </c>
      <c r="F132" s="195" t="e">
        <f aca="false">F131/F122*100</f>
        <v>#DIV/0!</v>
      </c>
      <c r="G132" s="195" t="e">
        <f aca="false">G131/G122*100</f>
        <v>#DIV/0!</v>
      </c>
      <c r="H132" s="195" t="e">
        <f aca="false">H131/H122*100</f>
        <v>#DIV/0!</v>
      </c>
      <c r="I132" s="195" t="e">
        <f aca="false">I131/I122*100</f>
        <v>#DIV/0!</v>
      </c>
      <c r="J132" s="195" t="e">
        <f aca="false">J131/J122*100</f>
        <v>#DIV/0!</v>
      </c>
      <c r="K132" s="195" t="e">
        <f aca="false">K131/K122*100</f>
        <v>#DIV/0!</v>
      </c>
      <c r="L132" s="195" t="e">
        <f aca="false">L131/L122*100</f>
        <v>#DIV/0!</v>
      </c>
      <c r="M132" s="195" t="e">
        <f aca="false">M131/M122*100</f>
        <v>#DIV/0!</v>
      </c>
      <c r="N132" s="195" t="n">
        <f aca="false">N131/N122*100</f>
        <v>-23.0803484517773</v>
      </c>
    </row>
    <row r="133" customFormat="false" ht="12" hidden="false" customHeight="false" outlineLevel="0" collapsed="false">
      <c r="N133" s="200"/>
    </row>
    <row r="134" customFormat="false" ht="12.75" hidden="false" customHeight="false" outlineLevel="0" collapsed="false">
      <c r="A134" s="50" t="s">
        <v>208</v>
      </c>
      <c r="N134" s="200"/>
    </row>
    <row r="135" customFormat="false" ht="12" hidden="false" customHeight="false" outlineLevel="0" collapsed="false">
      <c r="A135" s="128" t="s">
        <v>80</v>
      </c>
      <c r="B135" s="195" t="n">
        <v>204996.24</v>
      </c>
      <c r="C135" s="195" t="n">
        <f aca="false">B138</f>
        <v>216956.01</v>
      </c>
      <c r="D135" s="207" t="n">
        <f aca="false">C138</f>
        <v>0</v>
      </c>
      <c r="E135" s="207" t="n">
        <f aca="false">D138</f>
        <v>0</v>
      </c>
      <c r="F135" s="207" t="n">
        <f aca="false">E138</f>
        <v>0</v>
      </c>
      <c r="G135" s="207" t="n">
        <f aca="false">F138</f>
        <v>0</v>
      </c>
      <c r="H135" s="207" t="n">
        <f aca="false">G138</f>
        <v>0</v>
      </c>
      <c r="I135" s="195" t="n">
        <f aca="false">H138</f>
        <v>0</v>
      </c>
      <c r="J135" s="195" t="n">
        <f aca="false">I138</f>
        <v>0</v>
      </c>
      <c r="K135" s="195" t="n">
        <f aca="false">J138</f>
        <v>0</v>
      </c>
      <c r="L135" s="195" t="n">
        <f aca="false">K138</f>
        <v>0</v>
      </c>
      <c r="M135" s="195" t="n">
        <f aca="false">L138</f>
        <v>0</v>
      </c>
      <c r="N135" s="200" t="n">
        <f aca="false">SUM(B135:M135)</f>
        <v>421952.25</v>
      </c>
    </row>
    <row r="136" customFormat="false" ht="12" hidden="false" customHeight="false" outlineLevel="0" collapsed="false">
      <c r="A136" s="128" t="s">
        <v>23</v>
      </c>
      <c r="B136" s="195" t="n">
        <v>738302.46</v>
      </c>
      <c r="I136" s="195"/>
      <c r="J136" s="195"/>
      <c r="K136" s="195"/>
      <c r="L136" s="195"/>
      <c r="M136" s="195"/>
      <c r="N136" s="200" t="n">
        <f aca="false">SUM(B136:M136)</f>
        <v>738302.46</v>
      </c>
    </row>
    <row r="137" customFormat="false" ht="12" hidden="false" customHeight="false" outlineLevel="0" collapsed="false">
      <c r="A137" s="128" t="s">
        <v>81</v>
      </c>
      <c r="B137" s="195" t="n">
        <v>726048.86</v>
      </c>
      <c r="I137" s="195"/>
      <c r="J137" s="195"/>
      <c r="K137" s="195"/>
      <c r="L137" s="195"/>
      <c r="M137" s="195"/>
      <c r="N137" s="200" t="n">
        <f aca="false">SUM(B137:M137)</f>
        <v>726048.86</v>
      </c>
    </row>
    <row r="138" customFormat="false" ht="12" hidden="false" customHeight="false" outlineLevel="0" collapsed="false">
      <c r="A138" s="128" t="s">
        <v>82</v>
      </c>
      <c r="B138" s="195" t="n">
        <v>216956.01</v>
      </c>
      <c r="I138" s="195"/>
      <c r="J138" s="195"/>
      <c r="K138" s="195"/>
      <c r="L138" s="195"/>
      <c r="M138" s="195"/>
      <c r="N138" s="200" t="n">
        <f aca="false">SUM(B138:M138)</f>
        <v>216956.01</v>
      </c>
    </row>
    <row r="139" customFormat="false" ht="12" hidden="false" customHeight="false" outlineLevel="0" collapsed="false">
      <c r="N139" s="200"/>
    </row>
    <row r="140" customFormat="false" ht="12" hidden="false" customHeight="false" outlineLevel="0" collapsed="false">
      <c r="A140" s="128" t="s">
        <v>83</v>
      </c>
      <c r="B140" s="195" t="n">
        <f aca="false">SUM(B137:B138)-SUM(B135:B136)</f>
        <v>-293.829999999958</v>
      </c>
      <c r="C140" s="195" t="n">
        <f aca="false">SUM(C137:C138)-SUM(C135:C136)</f>
        <v>-216956.01</v>
      </c>
      <c r="D140" s="207" t="n">
        <f aca="false">SUM(D137:D138)-SUM(D135:D136)</f>
        <v>0</v>
      </c>
      <c r="E140" s="207" t="n">
        <f aca="false">SUM(E137:E138)-SUM(E135:E136)</f>
        <v>0</v>
      </c>
      <c r="F140" s="207" t="n">
        <f aca="false">SUM(F137:F138)-SUM(F135:F136)</f>
        <v>0</v>
      </c>
      <c r="G140" s="207" t="n">
        <f aca="false">SUM(G137:G138)-SUM(G135:G136)</f>
        <v>0</v>
      </c>
      <c r="H140" s="207" t="n">
        <f aca="false">SUM(H137:H138)-SUM(H135:H136)</f>
        <v>0</v>
      </c>
      <c r="I140" s="195" t="n">
        <f aca="false">SUM(I137:I138)-SUM(I135:I136)</f>
        <v>0</v>
      </c>
      <c r="J140" s="195" t="n">
        <f aca="false">SUM(J137:J138)-SUM(J135:J136)</f>
        <v>0</v>
      </c>
      <c r="K140" s="195" t="n">
        <f aca="false">SUM(K137:K138)-SUM(K135:K136)</f>
        <v>0</v>
      </c>
      <c r="L140" s="195" t="n">
        <f aca="false">SUM(L137:L138)-SUM(L135:L136)</f>
        <v>0</v>
      </c>
      <c r="M140" s="195" t="n">
        <f aca="false">SUM(M137:M138)-SUM(M135:M136)</f>
        <v>0</v>
      </c>
      <c r="N140" s="195" t="n">
        <f aca="false">SUM(N137:N138)-SUM(N135:N136)</f>
        <v>-217249.84</v>
      </c>
    </row>
    <row r="141" customFormat="false" ht="12" hidden="false" customHeight="false" outlineLevel="0" collapsed="false">
      <c r="A141" s="128" t="s">
        <v>84</v>
      </c>
      <c r="B141" s="195" t="n">
        <f aca="false">B140/B136*100</f>
        <v>-0.0397980524133643</v>
      </c>
      <c r="C141" s="195" t="e">
        <f aca="false">C140/C136*100</f>
        <v>#DIV/0!</v>
      </c>
      <c r="D141" s="207" t="e">
        <f aca="false">D140/D136*100</f>
        <v>#DIV/0!</v>
      </c>
      <c r="E141" s="207" t="e">
        <f aca="false">E140/E136*100</f>
        <v>#DIV/0!</v>
      </c>
      <c r="F141" s="207" t="e">
        <f aca="false">F140/F136*100</f>
        <v>#DIV/0!</v>
      </c>
      <c r="G141" s="207" t="e">
        <f aca="false">G140/G136*100</f>
        <v>#DIV/0!</v>
      </c>
      <c r="H141" s="207" t="e">
        <f aca="false">H140/H136*100</f>
        <v>#DIV/0!</v>
      </c>
      <c r="I141" s="195" t="e">
        <f aca="false">I140/I136*100</f>
        <v>#DIV/0!</v>
      </c>
      <c r="J141" s="195" t="e">
        <f aca="false">J140/J136*100</f>
        <v>#DIV/0!</v>
      </c>
      <c r="K141" s="195" t="e">
        <f aca="false">K140/K136*100</f>
        <v>#DIV/0!</v>
      </c>
      <c r="L141" s="195" t="e">
        <f aca="false">L140/L136*100</f>
        <v>#DIV/0!</v>
      </c>
      <c r="M141" s="195" t="e">
        <f aca="false">M140/M136*100</f>
        <v>#DIV/0!</v>
      </c>
      <c r="N141" s="195" t="n">
        <f aca="false">N140/N136*100</f>
        <v>-29.4255879900495</v>
      </c>
    </row>
    <row r="143" customFormat="false" ht="12" hidden="false" customHeight="false" outlineLevel="0" collapsed="false">
      <c r="A143" s="128" t="s">
        <v>85</v>
      </c>
      <c r="B143" s="195" t="n">
        <v>0</v>
      </c>
      <c r="C143" s="195" t="n">
        <v>0</v>
      </c>
      <c r="D143" s="195" t="n">
        <v>0</v>
      </c>
      <c r="E143" s="195" t="n">
        <v>0</v>
      </c>
      <c r="F143" s="195" t="n">
        <v>0</v>
      </c>
      <c r="G143" s="195" t="n">
        <v>0</v>
      </c>
      <c r="H143" s="195" t="n">
        <v>0</v>
      </c>
      <c r="I143" s="195" t="n">
        <v>0</v>
      </c>
      <c r="J143" s="195" t="n">
        <v>0</v>
      </c>
      <c r="K143" s="195" t="n">
        <v>0</v>
      </c>
      <c r="L143" s="195" t="n">
        <v>0</v>
      </c>
      <c r="M143" s="195" t="n">
        <v>0</v>
      </c>
      <c r="N143" s="195" t="n">
        <f aca="false">SUM(B143:M143)</f>
        <v>0</v>
      </c>
    </row>
    <row r="144" customFormat="false" ht="12" hidden="false" customHeight="false" outlineLevel="0" collapsed="false"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</row>
    <row r="145" customFormat="false" ht="12" hidden="false" customHeight="false" outlineLevel="0" collapsed="false">
      <c r="A145" s="128" t="s">
        <v>86</v>
      </c>
      <c r="B145" s="195" t="n">
        <f aca="false">B143+B140</f>
        <v>-293.829999999958</v>
      </c>
      <c r="C145" s="195" t="n">
        <f aca="false">C143+C140</f>
        <v>-216956.01</v>
      </c>
      <c r="D145" s="195" t="n">
        <f aca="false">D143+D140</f>
        <v>0</v>
      </c>
      <c r="E145" s="195" t="n">
        <f aca="false">E143+E140</f>
        <v>0</v>
      </c>
      <c r="F145" s="195" t="n">
        <f aca="false">F143+F140</f>
        <v>0</v>
      </c>
      <c r="G145" s="195" t="n">
        <f aca="false">G143+G140</f>
        <v>0</v>
      </c>
      <c r="H145" s="195" t="n">
        <f aca="false">H143+H140</f>
        <v>0</v>
      </c>
      <c r="I145" s="195" t="n">
        <f aca="false">I143+I140</f>
        <v>0</v>
      </c>
      <c r="J145" s="195" t="n">
        <f aca="false">J143+J140</f>
        <v>0</v>
      </c>
      <c r="K145" s="195" t="n">
        <f aca="false">K143+K140</f>
        <v>0</v>
      </c>
      <c r="L145" s="195" t="n">
        <f aca="false">L143+L140</f>
        <v>0</v>
      </c>
      <c r="M145" s="195" t="n">
        <f aca="false">M143+M140</f>
        <v>0</v>
      </c>
      <c r="N145" s="195" t="n">
        <f aca="false">N143+N140</f>
        <v>-217249.84</v>
      </c>
    </row>
    <row r="146" customFormat="false" ht="12" hidden="false" customHeight="false" outlineLevel="0" collapsed="false">
      <c r="A146" s="128" t="s">
        <v>87</v>
      </c>
      <c r="B146" s="195" t="n">
        <f aca="false">B145/B136*100</f>
        <v>-0.0397980524133643</v>
      </c>
      <c r="C146" s="195" t="e">
        <f aca="false">C145/C136*100</f>
        <v>#DIV/0!</v>
      </c>
      <c r="D146" s="195" t="e">
        <f aca="false">D145/D136*100</f>
        <v>#DIV/0!</v>
      </c>
      <c r="E146" s="195" t="e">
        <f aca="false">E145/E136*100</f>
        <v>#DIV/0!</v>
      </c>
      <c r="F146" s="195" t="e">
        <f aca="false">F145/F136*100</f>
        <v>#DIV/0!</v>
      </c>
      <c r="G146" s="195" t="e">
        <f aca="false">G145/G136*100</f>
        <v>#DIV/0!</v>
      </c>
      <c r="H146" s="195" t="e">
        <f aca="false">H145/H136*100</f>
        <v>#DIV/0!</v>
      </c>
      <c r="I146" s="195" t="e">
        <f aca="false">I145/I136*100</f>
        <v>#DIV/0!</v>
      </c>
      <c r="J146" s="195" t="e">
        <f aca="false">J145/J136*100</f>
        <v>#DIV/0!</v>
      </c>
      <c r="K146" s="195" t="e">
        <f aca="false">K145/K136*100</f>
        <v>#DIV/0!</v>
      </c>
      <c r="L146" s="195" t="e">
        <f aca="false">L145/L136*100</f>
        <v>#DIV/0!</v>
      </c>
      <c r="M146" s="195" t="e">
        <f aca="false">M145/M136*100</f>
        <v>#DIV/0!</v>
      </c>
      <c r="N146" s="195" t="n">
        <f aca="false">N145/N136*100</f>
        <v>-29.4255879900495</v>
      </c>
    </row>
    <row r="149" customFormat="false" ht="12.75" hidden="false" customHeight="false" outlineLevel="0" collapsed="false">
      <c r="A149" s="50" t="s">
        <v>209</v>
      </c>
    </row>
    <row r="150" customFormat="false" ht="12" hidden="false" customHeight="false" outlineLevel="0" collapsed="false">
      <c r="A150" s="128" t="s">
        <v>80</v>
      </c>
      <c r="B150" s="195" t="n">
        <v>36889.76</v>
      </c>
      <c r="C150" s="195" t="n">
        <f aca="false">B153</f>
        <v>23323.63</v>
      </c>
      <c r="D150" s="207" t="n">
        <f aca="false">C153</f>
        <v>0</v>
      </c>
      <c r="E150" s="207" t="n">
        <f aca="false">D153</f>
        <v>0</v>
      </c>
      <c r="F150" s="207" t="n">
        <f aca="false">E153</f>
        <v>0</v>
      </c>
      <c r="G150" s="207" t="n">
        <f aca="false">F153</f>
        <v>0</v>
      </c>
      <c r="H150" s="207" t="n">
        <f aca="false">G153</f>
        <v>0</v>
      </c>
      <c r="I150" s="195" t="n">
        <f aca="false">H153</f>
        <v>0</v>
      </c>
      <c r="J150" s="195" t="n">
        <f aca="false">I153</f>
        <v>0</v>
      </c>
      <c r="K150" s="195" t="n">
        <f aca="false">J153</f>
        <v>0</v>
      </c>
      <c r="L150" s="195" t="n">
        <f aca="false">K153</f>
        <v>0</v>
      </c>
      <c r="M150" s="195" t="n">
        <f aca="false">L153</f>
        <v>0</v>
      </c>
      <c r="N150" s="200" t="n">
        <f aca="false">SUM(B150:M150)</f>
        <v>60213.39</v>
      </c>
    </row>
    <row r="151" customFormat="false" ht="12" hidden="false" customHeight="false" outlineLevel="0" collapsed="false">
      <c r="A151" s="128" t="s">
        <v>23</v>
      </c>
      <c r="B151" s="195" t="n">
        <v>262146.29</v>
      </c>
      <c r="I151" s="195"/>
      <c r="J151" s="195"/>
      <c r="K151" s="195"/>
      <c r="L151" s="195"/>
      <c r="M151" s="195"/>
      <c r="N151" s="200" t="n">
        <f aca="false">SUM(B151:M151)</f>
        <v>262146.29</v>
      </c>
    </row>
    <row r="152" customFormat="false" ht="12" hidden="false" customHeight="false" outlineLevel="0" collapsed="false">
      <c r="A152" s="128" t="s">
        <v>81</v>
      </c>
      <c r="B152" s="195" t="n">
        <v>277308.84</v>
      </c>
      <c r="I152" s="195"/>
      <c r="J152" s="195"/>
      <c r="K152" s="195"/>
      <c r="L152" s="195"/>
      <c r="M152" s="195"/>
      <c r="N152" s="200" t="n">
        <f aca="false">SUM(B152:M152)</f>
        <v>277308.84</v>
      </c>
    </row>
    <row r="153" customFormat="false" ht="12" hidden="false" customHeight="false" outlineLevel="0" collapsed="false">
      <c r="A153" s="128" t="s">
        <v>82</v>
      </c>
      <c r="B153" s="195" t="n">
        <v>23323.63</v>
      </c>
      <c r="I153" s="195"/>
      <c r="J153" s="195"/>
      <c r="K153" s="195"/>
      <c r="L153" s="195"/>
      <c r="M153" s="195"/>
      <c r="N153" s="200" t="n">
        <f aca="false">SUM(B153:M153)</f>
        <v>23323.63</v>
      </c>
    </row>
    <row r="154" customFormat="false" ht="12" hidden="false" customHeight="false" outlineLevel="0" collapsed="false">
      <c r="N154" s="200"/>
    </row>
    <row r="155" customFormat="false" ht="12" hidden="false" customHeight="false" outlineLevel="0" collapsed="false">
      <c r="A155" s="128" t="s">
        <v>83</v>
      </c>
      <c r="B155" s="195" t="n">
        <f aca="false">SUM(B152:B153)-SUM(B150:B151)</f>
        <v>1596.42000000004</v>
      </c>
      <c r="C155" s="195" t="n">
        <f aca="false">SUM(C152:C153)-SUM(C150:C151)</f>
        <v>-23323.63</v>
      </c>
      <c r="D155" s="207" t="n">
        <f aca="false">SUM(D152:D153)-SUM(D150:D151)</f>
        <v>0</v>
      </c>
      <c r="E155" s="207" t="n">
        <f aca="false">SUM(E152:E153)-SUM(E150:E151)</f>
        <v>0</v>
      </c>
      <c r="F155" s="207" t="n">
        <f aca="false">SUM(F152:F153)-SUM(F150:F151)</f>
        <v>0</v>
      </c>
      <c r="G155" s="207" t="n">
        <f aca="false">SUM(G152:G153)-SUM(G150:G151)</f>
        <v>0</v>
      </c>
      <c r="H155" s="207" t="n">
        <f aca="false">SUM(H152:H153)-SUM(H150:H151)</f>
        <v>0</v>
      </c>
      <c r="I155" s="195" t="n">
        <f aca="false">SUM(I152:I153)-SUM(I150:I151)</f>
        <v>0</v>
      </c>
      <c r="J155" s="195" t="n">
        <f aca="false">SUM(J152:J153)-SUM(J150:J151)</f>
        <v>0</v>
      </c>
      <c r="K155" s="195" t="n">
        <f aca="false">SUM(K152:K153)-SUM(K150:K151)</f>
        <v>0</v>
      </c>
      <c r="L155" s="195" t="n">
        <f aca="false">SUM(L152:L153)-SUM(L150:L151)</f>
        <v>0</v>
      </c>
      <c r="M155" s="195" t="n">
        <f aca="false">SUM(M152:M153)-SUM(M150:M151)</f>
        <v>0</v>
      </c>
      <c r="N155" s="195" t="n">
        <f aca="false">SUM(N152:N153)-SUM(N150:N151)</f>
        <v>-21727.21</v>
      </c>
    </row>
    <row r="156" customFormat="false" ht="12" hidden="false" customHeight="false" outlineLevel="0" collapsed="false">
      <c r="A156" s="128" t="s">
        <v>84</v>
      </c>
      <c r="B156" s="195" t="n">
        <f aca="false">B155/B151*100</f>
        <v>0.608980581033606</v>
      </c>
      <c r="C156" s="195" t="e">
        <f aca="false">C155/C151*100</f>
        <v>#DIV/0!</v>
      </c>
      <c r="D156" s="207" t="e">
        <f aca="false">D155/D151*100</f>
        <v>#DIV/0!</v>
      </c>
      <c r="E156" s="207" t="e">
        <f aca="false">E155/E151*100</f>
        <v>#DIV/0!</v>
      </c>
      <c r="F156" s="207" t="e">
        <f aca="false">F155/F151*100</f>
        <v>#DIV/0!</v>
      </c>
      <c r="G156" s="207" t="e">
        <f aca="false">G155/G151*100</f>
        <v>#DIV/0!</v>
      </c>
      <c r="H156" s="207" t="e">
        <f aca="false">H155/H151*100</f>
        <v>#DIV/0!</v>
      </c>
      <c r="I156" s="195" t="e">
        <f aca="false">I155/I151*100</f>
        <v>#DIV/0!</v>
      </c>
      <c r="J156" s="195" t="e">
        <f aca="false">J155/J151*100</f>
        <v>#DIV/0!</v>
      </c>
      <c r="K156" s="195" t="e">
        <f aca="false">K155/K151*100</f>
        <v>#DIV/0!</v>
      </c>
      <c r="L156" s="195" t="e">
        <f aca="false">L155/L151*100</f>
        <v>#DIV/0!</v>
      </c>
      <c r="M156" s="195" t="e">
        <f aca="false">M155/M151*100</f>
        <v>#DIV/0!</v>
      </c>
      <c r="N156" s="195" t="n">
        <f aca="false">N155/N151*100</f>
        <v>-8.28820045479185</v>
      </c>
    </row>
    <row r="158" customFormat="false" ht="12" hidden="false" customHeight="false" outlineLevel="0" collapsed="false">
      <c r="A158" s="128" t="s">
        <v>85</v>
      </c>
      <c r="B158" s="195" t="n">
        <v>0</v>
      </c>
      <c r="C158" s="195" t="n">
        <v>0</v>
      </c>
      <c r="D158" s="195" t="n">
        <v>0</v>
      </c>
      <c r="E158" s="195" t="n">
        <v>0</v>
      </c>
      <c r="F158" s="195" t="n">
        <v>0</v>
      </c>
      <c r="G158" s="195" t="n">
        <v>0</v>
      </c>
      <c r="H158" s="195" t="n">
        <v>0</v>
      </c>
      <c r="I158" s="195" t="n">
        <v>0</v>
      </c>
      <c r="J158" s="195" t="n">
        <v>0</v>
      </c>
      <c r="K158" s="195" t="n">
        <v>0</v>
      </c>
      <c r="L158" s="195" t="n">
        <v>0</v>
      </c>
      <c r="M158" s="195" t="n">
        <v>0</v>
      </c>
      <c r="N158" s="195" t="n">
        <f aca="false">SUM(B158:M158)</f>
        <v>0</v>
      </c>
    </row>
    <row r="159" customFormat="false" ht="12" hidden="false" customHeight="false" outlineLevel="0" collapsed="false"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</row>
    <row r="160" customFormat="false" ht="12" hidden="false" customHeight="false" outlineLevel="0" collapsed="false">
      <c r="A160" s="128" t="s">
        <v>86</v>
      </c>
      <c r="B160" s="195" t="n">
        <f aca="false">B158+B155</f>
        <v>1596.42000000004</v>
      </c>
      <c r="C160" s="195" t="n">
        <f aca="false">C158+C155</f>
        <v>-23323.63</v>
      </c>
      <c r="D160" s="195" t="n">
        <f aca="false">D158+D155</f>
        <v>0</v>
      </c>
      <c r="E160" s="195" t="n">
        <f aca="false">E158+E155</f>
        <v>0</v>
      </c>
      <c r="F160" s="195" t="n">
        <f aca="false">F158+F155</f>
        <v>0</v>
      </c>
      <c r="G160" s="195" t="n">
        <f aca="false">G158+G155</f>
        <v>0</v>
      </c>
      <c r="H160" s="195" t="n">
        <f aca="false">H158+H155</f>
        <v>0</v>
      </c>
      <c r="I160" s="195" t="n">
        <f aca="false">I158+I155</f>
        <v>0</v>
      </c>
      <c r="J160" s="195" t="n">
        <f aca="false">J158+J155</f>
        <v>0</v>
      </c>
      <c r="K160" s="195" t="n">
        <f aca="false">K158+K155</f>
        <v>0</v>
      </c>
      <c r="L160" s="195" t="n">
        <f aca="false">L158+L155</f>
        <v>0</v>
      </c>
      <c r="M160" s="195" t="n">
        <f aca="false">M158+M155</f>
        <v>0</v>
      </c>
      <c r="N160" s="195" t="n">
        <f aca="false">N158+N155</f>
        <v>-21727.21</v>
      </c>
    </row>
    <row r="161" customFormat="false" ht="12" hidden="false" customHeight="false" outlineLevel="0" collapsed="false">
      <c r="A161" s="128" t="s">
        <v>87</v>
      </c>
      <c r="B161" s="195" t="n">
        <f aca="false">B160/B151*100</f>
        <v>0.608980581033606</v>
      </c>
      <c r="C161" s="195" t="e">
        <f aca="false">C160/C151*100</f>
        <v>#DIV/0!</v>
      </c>
      <c r="D161" s="195" t="e">
        <f aca="false">D160/D151*100</f>
        <v>#DIV/0!</v>
      </c>
      <c r="E161" s="195" t="e">
        <f aca="false">E160/E151*100</f>
        <v>#DIV/0!</v>
      </c>
      <c r="F161" s="195" t="e">
        <f aca="false">F160/F151*100</f>
        <v>#DIV/0!</v>
      </c>
      <c r="G161" s="195" t="e">
        <f aca="false">G160/G151*100</f>
        <v>#DIV/0!</v>
      </c>
      <c r="H161" s="195" t="e">
        <f aca="false">H160/H151*100</f>
        <v>#DIV/0!</v>
      </c>
      <c r="I161" s="195" t="e">
        <f aca="false">I160/I151*100</f>
        <v>#DIV/0!</v>
      </c>
      <c r="J161" s="195" t="e">
        <f aca="false">J160/J151*100</f>
        <v>#DIV/0!</v>
      </c>
      <c r="K161" s="195" t="e">
        <f aca="false">K160/K151*100</f>
        <v>#DIV/0!</v>
      </c>
      <c r="L161" s="195" t="e">
        <f aca="false">L160/L151*100</f>
        <v>#DIV/0!</v>
      </c>
      <c r="M161" s="195" t="e">
        <f aca="false">M160/M151*100</f>
        <v>#DIV/0!</v>
      </c>
      <c r="N161" s="195" t="n">
        <f aca="false">N160/N151*100</f>
        <v>-8.28820045479185</v>
      </c>
    </row>
    <row r="164" customFormat="false" ht="18" hidden="false" customHeight="false" outlineLevel="0" collapsed="false">
      <c r="A164" s="212" t="s">
        <v>210</v>
      </c>
      <c r="N164" s="200"/>
    </row>
    <row r="165" customFormat="false" ht="12" hidden="false" customHeight="false" outlineLevel="0" collapsed="false">
      <c r="A165" s="128" t="s">
        <v>80</v>
      </c>
      <c r="B165" s="195" t="n">
        <f aca="false">B150+B135+B121+B106+B91+B76+B62+B48+B34+B20+B6</f>
        <v>568271.07</v>
      </c>
      <c r="C165" s="195" t="n">
        <v>0</v>
      </c>
      <c r="D165" s="195" t="n">
        <f aca="false">C168</f>
        <v>0</v>
      </c>
      <c r="E165" s="195" t="n">
        <f aca="false">D168</f>
        <v>0</v>
      </c>
      <c r="F165" s="195" t="n">
        <f aca="false">E168</f>
        <v>0</v>
      </c>
      <c r="G165" s="195" t="n">
        <f aca="false">F168</f>
        <v>0</v>
      </c>
      <c r="H165" s="195" t="n">
        <f aca="false">G168</f>
        <v>0</v>
      </c>
      <c r="I165" s="195" t="n">
        <f aca="false">H168</f>
        <v>0</v>
      </c>
      <c r="J165" s="195" t="n">
        <f aca="false">I168</f>
        <v>0</v>
      </c>
      <c r="K165" s="195" t="n">
        <f aca="false">J168</f>
        <v>0</v>
      </c>
      <c r="L165" s="195" t="n">
        <f aca="false">K168</f>
        <v>0</v>
      </c>
      <c r="M165" s="195" t="n">
        <f aca="false">L168</f>
        <v>0</v>
      </c>
      <c r="N165" s="200" t="n">
        <f aca="false">SUM(B165:M165)</f>
        <v>568271.07</v>
      </c>
    </row>
    <row r="166" customFormat="false" ht="12" hidden="false" customHeight="false" outlineLevel="0" collapsed="false">
      <c r="A166" s="128" t="s">
        <v>23</v>
      </c>
      <c r="B166" s="195" t="n">
        <v>1364607.79</v>
      </c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200" t="n">
        <f aca="false">SUM(B166:M166)</f>
        <v>1364607.79</v>
      </c>
    </row>
    <row r="167" customFormat="false" ht="12" hidden="false" customHeight="false" outlineLevel="0" collapsed="false">
      <c r="A167" s="128" t="s">
        <v>81</v>
      </c>
      <c r="B167" s="195" t="n">
        <v>1372751.72</v>
      </c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200" t="n">
        <f aca="false">SUM(B167:M167)</f>
        <v>1372751.72</v>
      </c>
    </row>
    <row r="168" customFormat="false" ht="12" hidden="false" customHeight="false" outlineLevel="0" collapsed="false">
      <c r="A168" s="128" t="s">
        <v>82</v>
      </c>
      <c r="B168" s="195" t="n">
        <f aca="false">B153+B138+B124+B109+B94+B79+B65+B51+B37+B23+B9</f>
        <v>561085.38</v>
      </c>
      <c r="C168" s="195" t="n">
        <f aca="false">C153+C138+C124+C109+C94+C79+C65+C51+C37+C23+C9</f>
        <v>0</v>
      </c>
      <c r="D168" s="195" t="n">
        <f aca="false">D153+D138+D124+D109+D94+D79+D65+D51+D37+D23+D9</f>
        <v>0</v>
      </c>
      <c r="E168" s="195" t="n">
        <f aca="false">E153+E138+E124+E109+E94+E79+E65+E51+E37+E23+E9</f>
        <v>0</v>
      </c>
      <c r="F168" s="195" t="n">
        <f aca="false">F153+F138+F124+F109+F94+F79+F65+F51+F37+F23+F9</f>
        <v>0</v>
      </c>
      <c r="G168" s="195" t="n">
        <f aca="false">G153+G138+G124+G109+G94+G79+G65+G51+G37+G23+G9</f>
        <v>0</v>
      </c>
      <c r="H168" s="195" t="n">
        <f aca="false">H153+H138+H124+H109+H94+H79+H65+H51+H37+H23+H9</f>
        <v>0</v>
      </c>
      <c r="I168" s="195" t="n">
        <f aca="false">I153+I138+I124+I109+I94+I79+I65+I51+I37+I23+I9</f>
        <v>0</v>
      </c>
      <c r="J168" s="195" t="n">
        <f aca="false">J153+J138+J124+J109+J94+J79+J65+J51+J37+J23+J9</f>
        <v>0</v>
      </c>
      <c r="K168" s="195" t="n">
        <f aca="false">K153+K138+K124+K109+K94+K79+K65+K51+K37+K23+K9</f>
        <v>0</v>
      </c>
      <c r="L168" s="195" t="n">
        <f aca="false">L153+L138+L124+L109+L94+L79+L65+L51+L37+L23+L9</f>
        <v>0</v>
      </c>
      <c r="M168" s="195" t="n">
        <f aca="false">M153+M138+M124+M109+M94+M79+M65+M51+M37+M23+M9</f>
        <v>0</v>
      </c>
      <c r="N168" s="200" t="n">
        <f aca="false">SUM(B168:M168)</f>
        <v>561085.38</v>
      </c>
    </row>
    <row r="169" customFormat="false" ht="12" hidden="false" customHeight="false" outlineLevel="0" collapsed="false">
      <c r="N169" s="200"/>
    </row>
    <row r="170" customFormat="false" ht="12" hidden="false" customHeight="false" outlineLevel="0" collapsed="false">
      <c r="A170" s="128" t="s">
        <v>83</v>
      </c>
      <c r="B170" s="195" t="n">
        <f aca="false">SUM(B167:B168)-SUM(B165:B166)</f>
        <v>958.239999999991</v>
      </c>
      <c r="C170" s="195" t="n">
        <f aca="false">SUM(C167:C168)-SUM(C165:C166)</f>
        <v>0</v>
      </c>
      <c r="D170" s="207" t="n">
        <f aca="false">SUM(D167:D168)-SUM(D165:D166)</f>
        <v>0</v>
      </c>
      <c r="E170" s="207" t="n">
        <f aca="false">SUM(E167:E168)-SUM(E165:E166)</f>
        <v>0</v>
      </c>
      <c r="F170" s="207" t="n">
        <f aca="false">SUM(F167:F168)-SUM(F165:F166)</f>
        <v>0</v>
      </c>
      <c r="G170" s="207" t="n">
        <f aca="false">SUM(G167:G168)-SUM(G165:G166)</f>
        <v>0</v>
      </c>
      <c r="H170" s="207" t="n">
        <f aca="false">SUM(H167:H168)-SUM(H165:H166)</f>
        <v>0</v>
      </c>
      <c r="I170" s="207" t="n">
        <f aca="false">SUM(I167:I168)-SUM(I165:I166)</f>
        <v>0</v>
      </c>
      <c r="J170" s="207" t="n">
        <f aca="false">SUM(J167:J168)-SUM(J165:J166)</f>
        <v>0</v>
      </c>
      <c r="K170" s="207" t="n">
        <f aca="false">SUM(K167:K168)-SUM(K165:K166)</f>
        <v>0</v>
      </c>
      <c r="L170" s="207" t="n">
        <f aca="false">SUM(L167:L168)-SUM(L165:L166)</f>
        <v>0</v>
      </c>
      <c r="M170" s="207" t="n">
        <f aca="false">SUM(M167:M168)-SUM(M165:M166)</f>
        <v>0</v>
      </c>
      <c r="N170" s="195" t="n">
        <f aca="false">SUM(N167:N168)-SUM(N165:N166)</f>
        <v>958.239999999991</v>
      </c>
    </row>
    <row r="171" customFormat="false" ht="12" hidden="false" customHeight="false" outlineLevel="0" collapsed="false">
      <c r="A171" s="128" t="s">
        <v>84</v>
      </c>
      <c r="B171" s="195" t="n">
        <f aca="false">B170/B166*100</f>
        <v>0.070220909408702</v>
      </c>
      <c r="C171" s="195" t="e">
        <f aca="false">C170/C166*100</f>
        <v>#DIV/0!</v>
      </c>
      <c r="D171" s="207" t="e">
        <f aca="false">D170/D166*100</f>
        <v>#DIV/0!</v>
      </c>
      <c r="E171" s="207" t="e">
        <f aca="false">E170/E166*100</f>
        <v>#DIV/0!</v>
      </c>
      <c r="F171" s="207" t="e">
        <f aca="false">F170/F166*100</f>
        <v>#DIV/0!</v>
      </c>
      <c r="G171" s="207" t="e">
        <f aca="false">G170/G166*100</f>
        <v>#DIV/0!</v>
      </c>
      <c r="H171" s="207" t="e">
        <f aca="false">H170/H166*100</f>
        <v>#DIV/0!</v>
      </c>
      <c r="I171" s="207" t="e">
        <f aca="false">I170/I166*100</f>
        <v>#DIV/0!</v>
      </c>
      <c r="J171" s="207" t="e">
        <f aca="false">J170/J166*100</f>
        <v>#DIV/0!</v>
      </c>
      <c r="K171" s="207" t="e">
        <f aca="false">K170/K166*100</f>
        <v>#DIV/0!</v>
      </c>
      <c r="L171" s="207" t="e">
        <f aca="false">L170/L166*100</f>
        <v>#DIV/0!</v>
      </c>
      <c r="M171" s="207" t="e">
        <f aca="false">M170/M166*100</f>
        <v>#DIV/0!</v>
      </c>
      <c r="N171" s="195" t="n">
        <f aca="false">N170/N166*100</f>
        <v>0.070220909408702</v>
      </c>
    </row>
    <row r="173" customFormat="false" ht="12" hidden="false" customHeight="false" outlineLevel="0" collapsed="false">
      <c r="A173" s="128" t="s">
        <v>85</v>
      </c>
      <c r="B173" s="195" t="n">
        <f aca="false">B158+B143+B129+B114+B99+B84+B70+B56+B42+B28+B14</f>
        <v>0</v>
      </c>
      <c r="C173" s="195" t="n">
        <f aca="false">C158+C143+C129+C114+C99+C84+C70+C56+C42+C28+C14</f>
        <v>0</v>
      </c>
      <c r="D173" s="195" t="n">
        <f aca="false">D158+D143+D129+D114+D99+D84+D70+D56+D42+D28+D14</f>
        <v>0</v>
      </c>
      <c r="E173" s="195" t="n">
        <f aca="false">E158+E143+E129+E114+E99+E84+E70+E56+E42+E28+E14</f>
        <v>0</v>
      </c>
      <c r="F173" s="195" t="n">
        <f aca="false">F158+F143+F129+F114+F99+F84+F70+F56+F42+F28+F14</f>
        <v>0</v>
      </c>
      <c r="G173" s="195" t="n">
        <f aca="false">G158+G143+G129+G114+G99+G84+G70+G56+G42+G28+G14</f>
        <v>0</v>
      </c>
      <c r="H173" s="195" t="n">
        <f aca="false">H158+H143+H129+H114+H99+H84+H70+H56+H42+H28+H14</f>
        <v>0</v>
      </c>
      <c r="I173" s="195" t="n">
        <f aca="false">I158+I143+I129+I114+I99+I84+I70+I56+I42+I28+I14</f>
        <v>0</v>
      </c>
      <c r="J173" s="195" t="n">
        <f aca="false">J158+J143+J129+J114+J99+J84+J70+J56+J42+J28+J14</f>
        <v>0</v>
      </c>
      <c r="K173" s="195" t="n">
        <f aca="false">K158+K143+K129+K114+K99+K84+K70+K56+K42+K28+K14</f>
        <v>0</v>
      </c>
      <c r="L173" s="195" t="n">
        <f aca="false">L158+L143+L129+L114+L99+L84+L70+L56+L42+L28+L14</f>
        <v>0</v>
      </c>
      <c r="M173" s="195" t="n">
        <f aca="false">M158+M143+M129+M114+M99+M84+M70+M56+M42+M28+M14</f>
        <v>0</v>
      </c>
      <c r="N173" s="200" t="n">
        <f aca="false">SUM(B173:M173)</f>
        <v>0</v>
      </c>
    </row>
    <row r="174" customFormat="false" ht="12" hidden="false" customHeight="false" outlineLevel="0" collapsed="false">
      <c r="N174" s="200"/>
    </row>
    <row r="175" customFormat="false" ht="12" hidden="false" customHeight="false" outlineLevel="0" collapsed="false">
      <c r="A175" s="128" t="s">
        <v>86</v>
      </c>
      <c r="B175" s="195" t="n">
        <f aca="false">B173+B170</f>
        <v>958.239999999991</v>
      </c>
      <c r="C175" s="195" t="n">
        <f aca="false">C173+C170</f>
        <v>0</v>
      </c>
      <c r="D175" s="195" t="n">
        <f aca="false">D173+D170</f>
        <v>0</v>
      </c>
      <c r="E175" s="195" t="n">
        <f aca="false">E173+E170</f>
        <v>0</v>
      </c>
      <c r="F175" s="195" t="n">
        <f aca="false">F173+F170</f>
        <v>0</v>
      </c>
      <c r="G175" s="195" t="n">
        <f aca="false">G173+G170</f>
        <v>0</v>
      </c>
      <c r="H175" s="195" t="n">
        <f aca="false">H173+H170</f>
        <v>0</v>
      </c>
      <c r="I175" s="195" t="n">
        <f aca="false">I173+I170</f>
        <v>0</v>
      </c>
      <c r="J175" s="195" t="n">
        <f aca="false">J173+J170</f>
        <v>0</v>
      </c>
      <c r="K175" s="195" t="n">
        <f aca="false">K173+K170</f>
        <v>0</v>
      </c>
      <c r="L175" s="195" t="n">
        <f aca="false">L173+L170</f>
        <v>0</v>
      </c>
      <c r="M175" s="195" t="n">
        <f aca="false">M173+M170</f>
        <v>0</v>
      </c>
      <c r="N175" s="195" t="n">
        <f aca="false">N173+N170</f>
        <v>958.239999999991</v>
      </c>
    </row>
    <row r="176" customFormat="false" ht="12" hidden="false" customHeight="false" outlineLevel="0" collapsed="false">
      <c r="A176" s="128" t="s">
        <v>87</v>
      </c>
      <c r="B176" s="195" t="n">
        <f aca="false">B175/B166*100</f>
        <v>0.070220909408702</v>
      </c>
      <c r="C176" s="195" t="e">
        <f aca="false">C175/C166*100</f>
        <v>#DIV/0!</v>
      </c>
      <c r="D176" s="195" t="e">
        <f aca="false">D175/D166*100</f>
        <v>#DIV/0!</v>
      </c>
      <c r="E176" s="195" t="e">
        <f aca="false">E175/E166*100</f>
        <v>#DIV/0!</v>
      </c>
      <c r="F176" s="195" t="e">
        <f aca="false">F175/F166*100</f>
        <v>#DIV/0!</v>
      </c>
      <c r="G176" s="195" t="e">
        <f aca="false">G175/G166*100</f>
        <v>#DIV/0!</v>
      </c>
      <c r="H176" s="195" t="e">
        <f aca="false">H175/H166*100</f>
        <v>#DIV/0!</v>
      </c>
      <c r="I176" s="195" t="e">
        <f aca="false">I175/I166*100</f>
        <v>#DIV/0!</v>
      </c>
      <c r="J176" s="195" t="e">
        <f aca="false">J175/J166*100</f>
        <v>#DIV/0!</v>
      </c>
      <c r="K176" s="195" t="e">
        <f aca="false">K175/K166*100</f>
        <v>#DIV/0!</v>
      </c>
      <c r="L176" s="195" t="e">
        <f aca="false">L175/L166*100</f>
        <v>#DIV/0!</v>
      </c>
      <c r="M176" s="195" t="e">
        <f aca="false">M175/M166*100</f>
        <v>#DIV/0!</v>
      </c>
      <c r="N176" s="195" t="n">
        <f aca="false">N175/N166*100</f>
        <v>0.070220909408702</v>
      </c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2" customFormat="false" ht="12" hidden="false" customHeight="false" outlineLevel="0" collapsed="false">
      <c r="I182" s="195"/>
      <c r="J182" s="195"/>
      <c r="K182" s="195"/>
      <c r="L182" s="195"/>
      <c r="M182" s="195"/>
      <c r="N182" s="200"/>
    </row>
    <row r="183" customFormat="false" ht="12" hidden="false" customHeight="false" outlineLevel="0" collapsed="false">
      <c r="I183" s="195"/>
      <c r="J183" s="195"/>
      <c r="K183" s="195"/>
      <c r="L183" s="195"/>
      <c r="M183" s="195"/>
      <c r="N183" s="200"/>
    </row>
    <row r="184" customFormat="false" ht="12" hidden="false" customHeight="false" outlineLevel="0" collapsed="false">
      <c r="N184" s="200"/>
    </row>
    <row r="185" customFormat="false" ht="12" hidden="false" customHeight="false" outlineLevel="0" collapsed="false">
      <c r="N185" s="200"/>
    </row>
    <row r="186" customFormat="false" ht="12" hidden="false" customHeight="false" outlineLevel="0" collapsed="false">
      <c r="N186" s="200"/>
    </row>
    <row r="187" customFormat="false" ht="12" hidden="false" customHeight="false" outlineLevel="0" collapsed="false">
      <c r="N187" s="200"/>
    </row>
    <row r="191" customFormat="false" ht="12" hidden="false" customHeight="false" outlineLevel="0" collapsed="false">
      <c r="A191" s="199"/>
    </row>
    <row r="197" customFormat="false" ht="12" hidden="false" customHeight="false" outlineLevel="0" collapsed="false">
      <c r="I197" s="195"/>
      <c r="J197" s="195"/>
      <c r="K197" s="195"/>
      <c r="L197" s="195"/>
      <c r="M197" s="195"/>
      <c r="N197" s="200"/>
    </row>
    <row r="198" customFormat="false" ht="12" hidden="false" customHeight="false" outlineLevel="0" collapsed="false">
      <c r="I198" s="195"/>
      <c r="J198" s="195"/>
      <c r="K198" s="195"/>
      <c r="L198" s="195"/>
      <c r="M198" s="195"/>
      <c r="N198" s="200"/>
    </row>
    <row r="199" customFormat="false" ht="12" hidden="false" customHeight="false" outlineLevel="0" collapsed="false">
      <c r="N199" s="200"/>
    </row>
    <row r="200" customFormat="false" ht="12" hidden="false" customHeight="false" outlineLevel="0" collapsed="false">
      <c r="N200" s="200"/>
    </row>
    <row r="206" customFormat="false" ht="12" hidden="false" customHeight="false" outlineLevel="0" collapsed="false">
      <c r="A206" s="199"/>
    </row>
    <row r="212" customFormat="false" ht="12" hidden="false" customHeight="false" outlineLevel="0" collapsed="false">
      <c r="I212" s="195"/>
      <c r="J212" s="195"/>
      <c r="K212" s="195"/>
      <c r="L212" s="195"/>
      <c r="M212" s="195"/>
      <c r="N212" s="200"/>
    </row>
    <row r="213" customFormat="false" ht="12" hidden="false" customHeight="false" outlineLevel="0" collapsed="false">
      <c r="I213" s="195"/>
      <c r="J213" s="195"/>
      <c r="K213" s="195"/>
      <c r="L213" s="195"/>
      <c r="M213" s="195"/>
      <c r="N213" s="200"/>
    </row>
    <row r="214" customFormat="false" ht="12" hidden="false" customHeight="false" outlineLevel="0" collapsed="false">
      <c r="N214" s="200"/>
    </row>
    <row r="215" customFormat="false" ht="12" hidden="false" customHeight="false" outlineLevel="0" collapsed="false">
      <c r="N215" s="200"/>
    </row>
    <row r="221" customFormat="false" ht="12" hidden="false" customHeight="false" outlineLevel="0" collapsed="false">
      <c r="A221" s="199"/>
    </row>
    <row r="227" customFormat="false" ht="12" hidden="false" customHeight="false" outlineLevel="0" collapsed="false">
      <c r="I227" s="195"/>
      <c r="J227" s="195"/>
      <c r="K227" s="195"/>
      <c r="L227" s="195"/>
      <c r="M227" s="195"/>
      <c r="N227" s="200"/>
    </row>
    <row r="228" customFormat="false" ht="12" hidden="false" customHeight="false" outlineLevel="0" collapsed="false">
      <c r="I228" s="195"/>
      <c r="J228" s="195"/>
      <c r="K228" s="195"/>
      <c r="L228" s="195"/>
      <c r="M228" s="195"/>
      <c r="N228" s="200"/>
    </row>
    <row r="229" customFormat="false" ht="12" hidden="false" customHeight="false" outlineLevel="0" collapsed="false">
      <c r="N229" s="200"/>
    </row>
    <row r="230" customFormat="false" ht="12" hidden="false" customHeight="false" outlineLevel="0" collapsed="false">
      <c r="N230" s="200"/>
    </row>
    <row r="236" customFormat="false" ht="12" hidden="false" customHeight="false" outlineLevel="0" collapsed="false">
      <c r="A236" s="199"/>
    </row>
    <row r="242" customFormat="false" ht="12" hidden="false" customHeight="false" outlineLevel="0" collapsed="false">
      <c r="I242" s="195"/>
      <c r="J242" s="195"/>
      <c r="K242" s="195"/>
      <c r="L242" s="195"/>
      <c r="M242" s="195"/>
      <c r="N242" s="200"/>
    </row>
    <row r="243" customFormat="false" ht="12" hidden="false" customHeight="false" outlineLevel="0" collapsed="false">
      <c r="I243" s="195"/>
      <c r="J243" s="195"/>
      <c r="K243" s="195"/>
      <c r="L243" s="195"/>
      <c r="M243" s="195"/>
      <c r="N243" s="200"/>
    </row>
    <row r="244" customFormat="false" ht="12" hidden="false" customHeight="false" outlineLevel="0" collapsed="false">
      <c r="N244" s="200"/>
    </row>
    <row r="245" customFormat="false" ht="12" hidden="false" customHeight="false" outlineLevel="0" collapsed="false">
      <c r="N245" s="200"/>
    </row>
    <row r="251" customFormat="false" ht="12" hidden="false" customHeight="false" outlineLevel="0" collapsed="false">
      <c r="A251" s="199"/>
    </row>
    <row r="257" customFormat="false" ht="12" hidden="false" customHeight="false" outlineLevel="0" collapsed="false">
      <c r="I257" s="195"/>
      <c r="J257" s="195"/>
      <c r="K257" s="195"/>
      <c r="L257" s="195"/>
      <c r="M257" s="195"/>
      <c r="N257" s="200"/>
    </row>
    <row r="258" customFormat="false" ht="12" hidden="false" customHeight="false" outlineLevel="0" collapsed="false">
      <c r="I258" s="195"/>
      <c r="J258" s="195"/>
      <c r="K258" s="195"/>
      <c r="L258" s="195"/>
      <c r="M258" s="195"/>
      <c r="N258" s="200"/>
    </row>
    <row r="259" customFormat="false" ht="12" hidden="false" customHeight="false" outlineLevel="0" collapsed="false">
      <c r="N259" s="200"/>
    </row>
    <row r="260" customFormat="false" ht="12" hidden="false" customHeight="false" outlineLevel="0" collapsed="false">
      <c r="N260" s="200"/>
    </row>
    <row r="266" customFormat="false" ht="12" hidden="false" customHeight="false" outlineLevel="0" collapsed="false">
      <c r="A266" s="199"/>
    </row>
    <row r="272" customFormat="false" ht="12" hidden="false" customHeight="false" outlineLevel="0" collapsed="false">
      <c r="I272" s="195"/>
      <c r="J272" s="195"/>
      <c r="K272" s="195"/>
      <c r="L272" s="195"/>
      <c r="M272" s="195"/>
      <c r="N272" s="200"/>
    </row>
    <row r="273" customFormat="false" ht="12" hidden="false" customHeight="false" outlineLevel="0" collapsed="false">
      <c r="I273" s="195"/>
      <c r="J273" s="195"/>
      <c r="K273" s="195"/>
      <c r="L273" s="195"/>
      <c r="M273" s="195"/>
      <c r="N273" s="200"/>
    </row>
    <row r="274" customFormat="false" ht="12" hidden="false" customHeight="false" outlineLevel="0" collapsed="false">
      <c r="N274" s="200"/>
    </row>
    <row r="275" customFormat="false" ht="12" hidden="false" customHeight="false" outlineLevel="0" collapsed="false">
      <c r="N275" s="200"/>
    </row>
    <row r="281" customFormat="false" ht="12" hidden="false" customHeight="false" outlineLevel="0" collapsed="false">
      <c r="A281" s="199"/>
    </row>
    <row r="287" customFormat="false" ht="12" hidden="false" customHeight="false" outlineLevel="0" collapsed="false">
      <c r="I287" s="195"/>
      <c r="J287" s="195"/>
      <c r="K287" s="195"/>
      <c r="L287" s="195"/>
      <c r="M287" s="195"/>
      <c r="N287" s="200"/>
    </row>
    <row r="288" customFormat="false" ht="12" hidden="false" customHeight="false" outlineLevel="0" collapsed="false">
      <c r="I288" s="195"/>
      <c r="J288" s="195"/>
      <c r="K288" s="195"/>
      <c r="L288" s="195"/>
      <c r="M288" s="195"/>
      <c r="N288" s="200"/>
    </row>
    <row r="289" customFormat="false" ht="12" hidden="false" customHeight="false" outlineLevel="0" collapsed="false">
      <c r="N289" s="200"/>
    </row>
    <row r="290" customFormat="false" ht="12" hidden="false" customHeight="false" outlineLevel="0" collapsed="false">
      <c r="N290" s="200"/>
    </row>
    <row r="296" customFormat="false" ht="12" hidden="false" customHeight="false" outlineLevel="0" collapsed="false">
      <c r="A296" s="199"/>
    </row>
    <row r="302" customFormat="false" ht="12" hidden="false" customHeight="false" outlineLevel="0" collapsed="false">
      <c r="I302" s="195"/>
      <c r="J302" s="195"/>
      <c r="K302" s="195"/>
      <c r="L302" s="195"/>
      <c r="M302" s="195"/>
      <c r="N302" s="200"/>
    </row>
    <row r="303" customFormat="false" ht="12" hidden="false" customHeight="false" outlineLevel="0" collapsed="false">
      <c r="I303" s="195"/>
      <c r="J303" s="195"/>
      <c r="K303" s="195"/>
      <c r="L303" s="195"/>
      <c r="M303" s="195"/>
      <c r="N303" s="200"/>
    </row>
    <row r="304" customFormat="false" ht="12" hidden="false" customHeight="false" outlineLevel="0" collapsed="false">
      <c r="N304" s="200"/>
    </row>
    <row r="305" customFormat="false" ht="12" hidden="false" customHeight="false" outlineLevel="0" collapsed="false">
      <c r="N305" s="200"/>
    </row>
    <row r="311" customFormat="false" ht="12" hidden="false" customHeight="false" outlineLevel="0" collapsed="false">
      <c r="A311" s="199"/>
    </row>
    <row r="317" customFormat="false" ht="12" hidden="false" customHeight="false" outlineLevel="0" collapsed="false">
      <c r="I317" s="195"/>
      <c r="J317" s="195"/>
      <c r="K317" s="195"/>
      <c r="L317" s="195"/>
      <c r="M317" s="195"/>
      <c r="N317" s="200"/>
    </row>
    <row r="318" customFormat="false" ht="12" hidden="false" customHeight="false" outlineLevel="0" collapsed="false">
      <c r="I318" s="195"/>
      <c r="J318" s="195"/>
      <c r="K318" s="195"/>
      <c r="L318" s="195"/>
      <c r="M318" s="195"/>
      <c r="N318" s="200"/>
    </row>
    <row r="319" customFormat="false" ht="12" hidden="false" customHeight="false" outlineLevel="0" collapsed="false">
      <c r="N319" s="200"/>
    </row>
    <row r="320" customFormat="false" ht="12" hidden="false" customHeight="false" outlineLevel="0" collapsed="false">
      <c r="N320" s="200"/>
    </row>
    <row r="326" customFormat="false" ht="12" hidden="false" customHeight="false" outlineLevel="0" collapsed="false">
      <c r="A326" s="199"/>
    </row>
    <row r="332" customFormat="false" ht="12" hidden="false" customHeight="false" outlineLevel="0" collapsed="false">
      <c r="I332" s="195"/>
      <c r="J332" s="195"/>
      <c r="K332" s="195"/>
      <c r="L332" s="195"/>
      <c r="M332" s="195"/>
      <c r="N332" s="200"/>
    </row>
    <row r="333" customFormat="false" ht="12" hidden="false" customHeight="false" outlineLevel="0" collapsed="false">
      <c r="I333" s="195"/>
      <c r="J333" s="195"/>
      <c r="K333" s="195"/>
      <c r="L333" s="195"/>
      <c r="M333" s="195"/>
      <c r="N333" s="200"/>
    </row>
    <row r="334" customFormat="false" ht="12" hidden="false" customHeight="false" outlineLevel="0" collapsed="false">
      <c r="N334" s="200"/>
    </row>
    <row r="335" customFormat="false" ht="12" hidden="false" customHeight="false" outlineLevel="0" collapsed="false">
      <c r="N335" s="200"/>
    </row>
    <row r="341" customFormat="false" ht="12" hidden="false" customHeight="false" outlineLevel="0" collapsed="false">
      <c r="A341" s="199"/>
    </row>
    <row r="347" customFormat="false" ht="12" hidden="false" customHeight="false" outlineLevel="0" collapsed="false">
      <c r="I347" s="195"/>
      <c r="J347" s="195"/>
      <c r="K347" s="195"/>
      <c r="L347" s="195"/>
      <c r="M347" s="195"/>
      <c r="N347" s="200"/>
    </row>
    <row r="348" customFormat="false" ht="12" hidden="false" customHeight="false" outlineLevel="0" collapsed="false">
      <c r="I348" s="195"/>
      <c r="J348" s="195"/>
      <c r="K348" s="195"/>
      <c r="L348" s="195"/>
      <c r="M348" s="195"/>
      <c r="N348" s="200"/>
    </row>
    <row r="349" customFormat="false" ht="12" hidden="false" customHeight="false" outlineLevel="0" collapsed="false">
      <c r="N349" s="200"/>
    </row>
    <row r="350" customFormat="false" ht="12" hidden="false" customHeight="false" outlineLevel="0" collapsed="false">
      <c r="N350" s="200"/>
    </row>
    <row r="356" customFormat="false" ht="12" hidden="false" customHeight="false" outlineLevel="0" collapsed="false">
      <c r="A356" s="199"/>
    </row>
    <row r="362" customFormat="false" ht="12" hidden="false" customHeight="false" outlineLevel="0" collapsed="false">
      <c r="I362" s="195"/>
      <c r="J362" s="195"/>
      <c r="K362" s="195"/>
      <c r="L362" s="195"/>
      <c r="M362" s="195"/>
    </row>
    <row r="363" customFormat="false" ht="12" hidden="false" customHeight="false" outlineLevel="0" collapsed="false">
      <c r="I363" s="195"/>
      <c r="J363" s="195"/>
      <c r="K363" s="195"/>
      <c r="L363" s="195"/>
      <c r="M36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17" man="true" max="16383" min="0"/>
    <brk id="59" man="true" max="16383" min="0"/>
    <brk id="88" man="true" max="16383" min="0"/>
    <brk id="118" man="true" max="16383" min="0"/>
    <brk id="132" man="true" max="16383" min="0"/>
    <brk id="16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89"/>
  <sheetViews>
    <sheetView showFormulas="false" showGridLines="true" showRowColHeaders="true" showZeros="true" rightToLeft="false" tabSelected="false" showOutlineSymbols="true" defaultGridColor="true" view="normal" topLeftCell="A103" colorId="64" zoomScale="100" zoomScaleNormal="100" zoomScalePageLayoutView="100" workbookViewId="0">
      <selection pane="topLeft" activeCell="B122" activeCellId="0" sqref="B12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9" min="9" style="128" width="12.85"/>
    <col collapsed="false" customWidth="true" hidden="false" outlineLevel="0" max="13" min="10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211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5" customFormat="false" ht="12" hidden="false" customHeight="false" outlineLevel="0" collapsed="false">
      <c r="A5" s="199" t="s">
        <v>212</v>
      </c>
      <c r="H5" s="199"/>
    </row>
    <row r="6" customFormat="false" ht="12" hidden="false" customHeight="false" outlineLevel="0" collapsed="false">
      <c r="A6" s="128" t="s">
        <v>80</v>
      </c>
      <c r="B6" s="195" t="n">
        <v>77120.64</v>
      </c>
      <c r="C6" s="195" t="n">
        <f aca="false">B9</f>
        <v>76841.37</v>
      </c>
      <c r="D6" s="195" t="n">
        <f aca="false">C9</f>
        <v>0</v>
      </c>
      <c r="E6" s="195" t="n">
        <f aca="false">D9</f>
        <v>0</v>
      </c>
      <c r="F6" s="195" t="n">
        <f aca="false">E9</f>
        <v>0</v>
      </c>
      <c r="G6" s="195" t="n">
        <f aca="false">F9</f>
        <v>0</v>
      </c>
      <c r="H6" s="195" t="n">
        <f aca="false">G9</f>
        <v>0</v>
      </c>
      <c r="I6" s="195" t="n">
        <f aca="false">H9</f>
        <v>0</v>
      </c>
      <c r="J6" s="195" t="n">
        <f aca="false">I9</f>
        <v>0</v>
      </c>
      <c r="K6" s="195" t="n">
        <f aca="false">J9</f>
        <v>0</v>
      </c>
      <c r="L6" s="195" t="n">
        <f aca="false">K9</f>
        <v>0</v>
      </c>
      <c r="M6" s="195" t="n">
        <f aca="false">L9</f>
        <v>0</v>
      </c>
      <c r="N6" s="200" t="n">
        <f aca="false">SUM(B6:M6)</f>
        <v>153962.01</v>
      </c>
    </row>
    <row r="7" customFormat="false" ht="12" hidden="false" customHeight="false" outlineLevel="0" collapsed="false">
      <c r="A7" s="128" t="s">
        <v>23</v>
      </c>
      <c r="B7" s="195" t="n">
        <v>589360.92</v>
      </c>
      <c r="I7" s="195"/>
      <c r="J7" s="195"/>
      <c r="K7" s="195"/>
      <c r="L7" s="195"/>
      <c r="M7" s="195"/>
      <c r="N7" s="200" t="n">
        <f aca="false">SUM(B7:M7)</f>
        <v>589360.92</v>
      </c>
    </row>
    <row r="8" customFormat="false" ht="12" hidden="false" customHeight="false" outlineLevel="0" collapsed="false">
      <c r="A8" s="128" t="s">
        <v>81</v>
      </c>
      <c r="B8" s="195" t="n">
        <v>593453.24</v>
      </c>
      <c r="I8" s="195"/>
      <c r="J8" s="195"/>
      <c r="K8" s="195"/>
      <c r="L8" s="195"/>
      <c r="M8" s="195"/>
      <c r="N8" s="200" t="n">
        <f aca="false">SUM(B8:M8)</f>
        <v>593453.24</v>
      </c>
    </row>
    <row r="9" customFormat="false" ht="12" hidden="false" customHeight="false" outlineLevel="0" collapsed="false">
      <c r="A9" s="128" t="s">
        <v>82</v>
      </c>
      <c r="B9" s="195" t="n">
        <v>76841.37</v>
      </c>
      <c r="I9" s="195"/>
      <c r="J9" s="195"/>
      <c r="K9" s="195"/>
      <c r="L9" s="195"/>
      <c r="M9" s="195"/>
      <c r="N9" s="200" t="n">
        <f aca="false">SUM(B9:M9)</f>
        <v>76841.37</v>
      </c>
    </row>
    <row r="11" customFormat="false" ht="12" hidden="false" customHeight="false" outlineLevel="0" collapsed="false">
      <c r="A11" s="128" t="s">
        <v>83</v>
      </c>
      <c r="B11" s="195" t="n">
        <f aca="false">SUM(B8:B9)-SUM(B6:B7)</f>
        <v>3813.04999999993</v>
      </c>
      <c r="C11" s="195" t="n">
        <f aca="false">SUM(C8:C9)-SUM(C6:C7)</f>
        <v>-76841.37</v>
      </c>
      <c r="D11" s="195" t="n">
        <f aca="false">SUM(D8:D9)-SUM(D6:D7)</f>
        <v>0</v>
      </c>
      <c r="E11" s="195" t="n">
        <f aca="false">SUM(E8:E9)-SUM(E6:E7)</f>
        <v>0</v>
      </c>
      <c r="F11" s="195" t="n">
        <f aca="false">SUM(F8:F9)-SUM(F6:F7)</f>
        <v>0</v>
      </c>
      <c r="G11" s="195" t="n">
        <f aca="false">SUM(G8:G9)-SUM(G6:G7)</f>
        <v>0</v>
      </c>
      <c r="H11" s="195" t="n">
        <f aca="false">SUM(H8:H9)-SUM(H6:H7)</f>
        <v>0</v>
      </c>
      <c r="I11" s="195" t="n">
        <f aca="false">SUM(I8:I9)-SUM(I6:I7)</f>
        <v>0</v>
      </c>
      <c r="J11" s="195" t="n">
        <f aca="false">SUM(J8:J9)-SUM(J6:J7)</f>
        <v>0</v>
      </c>
      <c r="K11" s="195" t="n">
        <f aca="false">SUM(K8:K9)-SUM(K6:K7)</f>
        <v>0</v>
      </c>
      <c r="L11" s="195" t="n">
        <f aca="false">SUM(L8:L9)-SUM(L6:L7)</f>
        <v>0</v>
      </c>
      <c r="M11" s="195" t="n">
        <f aca="false">SUM(M8:M9)-SUM(M6:M7)</f>
        <v>0</v>
      </c>
      <c r="N11" s="195" t="n">
        <f aca="false">SUM(N8:N9)-SUM(N6:N7)</f>
        <v>-73028.3200000001</v>
      </c>
      <c r="O11" s="195"/>
      <c r="P11" s="195"/>
    </row>
    <row r="12" customFormat="false" ht="12" hidden="false" customHeight="false" outlineLevel="0" collapsed="false">
      <c r="A12" s="128" t="s">
        <v>84</v>
      </c>
      <c r="B12" s="195" t="n">
        <v>0</v>
      </c>
      <c r="C12" s="195" t="n">
        <v>0</v>
      </c>
      <c r="D12" s="195" t="n">
        <v>0</v>
      </c>
      <c r="E12" s="195" t="n">
        <v>0</v>
      </c>
      <c r="F12" s="195" t="n">
        <v>0</v>
      </c>
      <c r="G12" s="195" t="n">
        <v>0</v>
      </c>
      <c r="H12" s="195" t="e">
        <f aca="false">H11/H7*100</f>
        <v>#DIV/0!</v>
      </c>
      <c r="I12" s="195" t="e">
        <f aca="false">I11/I7*100</f>
        <v>#DIV/0!</v>
      </c>
      <c r="J12" s="195" t="e">
        <f aca="false">J11/J7*100</f>
        <v>#DIV/0!</v>
      </c>
      <c r="K12" s="195" t="e">
        <f aca="false">K11/K7*100</f>
        <v>#DIV/0!</v>
      </c>
      <c r="L12" s="195" t="e">
        <f aca="false">L11/L7*100</f>
        <v>#DIV/0!</v>
      </c>
      <c r="M12" s="195" t="e">
        <f aca="false">M11/M7*100</f>
        <v>#DIV/0!</v>
      </c>
      <c r="N12" s="195" t="n">
        <f aca="false">N11/N7*100</f>
        <v>-12.391103230937</v>
      </c>
      <c r="O12" s="195"/>
      <c r="P12" s="195"/>
    </row>
    <row r="14" customFormat="false" ht="12" hidden="false" customHeight="false" outlineLevel="0" collapsed="false">
      <c r="A14" s="128" t="s">
        <v>85</v>
      </c>
      <c r="B14" s="195" t="n">
        <v>0</v>
      </c>
      <c r="C14" s="195" t="n">
        <v>0</v>
      </c>
      <c r="D14" s="195" t="n">
        <v>0</v>
      </c>
      <c r="E14" s="195" t="n">
        <v>0</v>
      </c>
      <c r="F14" s="195" t="n">
        <v>0</v>
      </c>
      <c r="G14" s="195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f aca="false">SUM(B14:M14)</f>
        <v>0</v>
      </c>
    </row>
    <row r="15" customFormat="false" ht="12" hidden="false" customHeight="false" outlineLevel="0" collapsed="false">
      <c r="I15" s="195"/>
      <c r="J15" s="195"/>
      <c r="K15" s="195"/>
      <c r="L15" s="195"/>
      <c r="M15" s="195"/>
    </row>
    <row r="16" customFormat="false" ht="12" hidden="false" customHeight="false" outlineLevel="0" collapsed="false">
      <c r="A16" s="128" t="s">
        <v>86</v>
      </c>
      <c r="B16" s="195" t="n">
        <f aca="false">B14+B11</f>
        <v>3813.04999999993</v>
      </c>
      <c r="C16" s="195" t="n">
        <f aca="false">C14+C11</f>
        <v>-76841.37</v>
      </c>
      <c r="D16" s="195" t="n">
        <f aca="false">D14+D11</f>
        <v>0</v>
      </c>
      <c r="E16" s="195" t="n">
        <f aca="false">E14+E11</f>
        <v>0</v>
      </c>
      <c r="F16" s="195" t="n">
        <f aca="false">F14+F11</f>
        <v>0</v>
      </c>
      <c r="G16" s="195" t="n">
        <f aca="false">G14+G11</f>
        <v>0</v>
      </c>
      <c r="H16" s="195" t="n">
        <f aca="false">H14+H11</f>
        <v>0</v>
      </c>
      <c r="I16" s="195" t="n">
        <f aca="false">I14+I11</f>
        <v>0</v>
      </c>
      <c r="J16" s="195" t="n">
        <f aca="false">J14+J11</f>
        <v>0</v>
      </c>
      <c r="K16" s="195" t="n">
        <f aca="false">K14+K11</f>
        <v>0</v>
      </c>
      <c r="L16" s="195" t="n">
        <f aca="false">L14+L11</f>
        <v>0</v>
      </c>
      <c r="M16" s="195" t="n">
        <f aca="false">M14+M11</f>
        <v>0</v>
      </c>
      <c r="N16" s="195" t="n">
        <f aca="false">N14+N11</f>
        <v>-73028.3200000001</v>
      </c>
    </row>
    <row r="17" customFormat="false" ht="12" hidden="false" customHeight="false" outlineLevel="0" collapsed="false">
      <c r="A17" s="128" t="s">
        <v>87</v>
      </c>
      <c r="B17" s="195" t="n">
        <v>0</v>
      </c>
      <c r="C17" s="195" t="n">
        <v>0</v>
      </c>
      <c r="D17" s="195" t="n">
        <v>0</v>
      </c>
      <c r="E17" s="195" t="n">
        <v>0</v>
      </c>
      <c r="F17" s="195" t="n">
        <v>0</v>
      </c>
      <c r="G17" s="195" t="n">
        <v>0</v>
      </c>
      <c r="H17" s="195" t="e">
        <f aca="false">H16/H7*100</f>
        <v>#DIV/0!</v>
      </c>
      <c r="I17" s="195" t="e">
        <f aca="false">I16/I7*100</f>
        <v>#DIV/0!</v>
      </c>
      <c r="J17" s="195" t="e">
        <f aca="false">J16/J7*100</f>
        <v>#DIV/0!</v>
      </c>
      <c r="K17" s="195" t="e">
        <f aca="false">K16/K7*100</f>
        <v>#DIV/0!</v>
      </c>
      <c r="L17" s="195" t="e">
        <f aca="false">L16/L7*100</f>
        <v>#DIV/0!</v>
      </c>
      <c r="M17" s="195" t="e">
        <f aca="false">M16/M7*100</f>
        <v>#DIV/0!</v>
      </c>
      <c r="N17" s="195" t="n">
        <f aca="false">N16/N7*100</f>
        <v>-12.391103230937</v>
      </c>
    </row>
    <row r="19" customFormat="false" ht="12" hidden="false" customHeight="false" outlineLevel="0" collapsed="false">
      <c r="A19" s="199" t="s">
        <v>213</v>
      </c>
    </row>
    <row r="20" customFormat="false" ht="12" hidden="false" customHeight="false" outlineLevel="0" collapsed="false">
      <c r="A20" s="128" t="s">
        <v>80</v>
      </c>
      <c r="B20" s="195" t="n">
        <v>9579.83</v>
      </c>
      <c r="C20" s="195" t="n">
        <f aca="false">B23</f>
        <v>14796.94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24376.77</v>
      </c>
    </row>
    <row r="21" customFormat="false" ht="12" hidden="false" customHeight="false" outlineLevel="0" collapsed="false">
      <c r="A21" s="128" t="s">
        <v>23</v>
      </c>
      <c r="B21" s="195" t="n">
        <v>55027.53</v>
      </c>
      <c r="I21" s="195"/>
      <c r="J21" s="195"/>
      <c r="K21" s="195"/>
      <c r="L21" s="195"/>
      <c r="M21" s="195"/>
      <c r="N21" s="200" t="n">
        <f aca="false">SUM(B21:M21)</f>
        <v>55027.53</v>
      </c>
    </row>
    <row r="22" customFormat="false" ht="12" hidden="false" customHeight="false" outlineLevel="0" collapsed="false">
      <c r="A22" s="128" t="s">
        <v>81</v>
      </c>
      <c r="B22" s="195" t="n">
        <v>49792.06</v>
      </c>
      <c r="I22" s="195"/>
      <c r="J22" s="195"/>
      <c r="K22" s="195"/>
      <c r="L22" s="195"/>
      <c r="M22" s="195"/>
      <c r="N22" s="200" t="n">
        <f aca="false">SUM(B22:M22)</f>
        <v>49792.06</v>
      </c>
    </row>
    <row r="23" customFormat="false" ht="12" hidden="false" customHeight="false" outlineLevel="0" collapsed="false">
      <c r="A23" s="128" t="s">
        <v>82</v>
      </c>
      <c r="B23" s="195" t="n">
        <v>14796.94</v>
      </c>
      <c r="I23" s="195"/>
      <c r="J23" s="195"/>
      <c r="K23" s="195"/>
      <c r="L23" s="195"/>
      <c r="M23" s="195"/>
      <c r="N23" s="200" t="n">
        <f aca="false">SUM(B23:M23)</f>
        <v>14796.94</v>
      </c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-18.3600000000006</v>
      </c>
      <c r="C25" s="195" t="n">
        <f aca="false">SUM(C22:C23)-SUM(C20:C21)</f>
        <v>-14796.94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-14815.3</v>
      </c>
    </row>
    <row r="26" customFormat="false" ht="12" hidden="false" customHeight="false" outlineLevel="0" collapsed="false">
      <c r="A26" s="128" t="s">
        <v>84</v>
      </c>
      <c r="B26" s="195" t="n">
        <f aca="false">B25/B21*100</f>
        <v>-0.0333651174239523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-26.9234326890558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B28+B25</f>
        <v>-18.3600000000006</v>
      </c>
      <c r="C30" s="195" t="n">
        <f aca="false">C28+C25</f>
        <v>-14796.94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N28+N25</f>
        <v>-14815.3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-0.0333651174239523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-26.9234326890558</v>
      </c>
    </row>
    <row r="33" customFormat="false" ht="12" hidden="false" customHeight="false" outlineLevel="0" collapsed="false">
      <c r="A33" s="199" t="s">
        <v>214</v>
      </c>
    </row>
    <row r="34" customFormat="false" ht="12" hidden="false" customHeight="false" outlineLevel="0" collapsed="false">
      <c r="A34" s="128" t="s">
        <v>80</v>
      </c>
      <c r="B34" s="195" t="n">
        <v>23559.17</v>
      </c>
      <c r="C34" s="195" t="n">
        <f aca="false">B37</f>
        <v>32232.45</v>
      </c>
      <c r="D34" s="195" t="n">
        <f aca="false">C37</f>
        <v>0</v>
      </c>
      <c r="E34" s="195" t="n">
        <f aca="false">D37</f>
        <v>0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55791.62</v>
      </c>
    </row>
    <row r="35" customFormat="false" ht="12" hidden="false" customHeight="false" outlineLevel="0" collapsed="false">
      <c r="A35" s="128" t="s">
        <v>23</v>
      </c>
      <c r="B35" s="195" t="n">
        <v>96802.2</v>
      </c>
      <c r="I35" s="195"/>
      <c r="J35" s="195"/>
      <c r="K35" s="195"/>
      <c r="L35" s="195"/>
      <c r="M35" s="195"/>
      <c r="N35" s="200" t="n">
        <f aca="false">SUM(B35:M35)</f>
        <v>96802.2</v>
      </c>
    </row>
    <row r="36" customFormat="false" ht="12" hidden="false" customHeight="false" outlineLevel="0" collapsed="false">
      <c r="A36" s="128" t="s">
        <v>81</v>
      </c>
      <c r="B36" s="195" t="n">
        <v>88834.09</v>
      </c>
      <c r="I36" s="195"/>
      <c r="J36" s="195"/>
      <c r="K36" s="195"/>
      <c r="L36" s="195"/>
      <c r="M36" s="195"/>
      <c r="N36" s="200" t="n">
        <f aca="false">SUM(B36:M36)</f>
        <v>88834.09</v>
      </c>
    </row>
    <row r="37" customFormat="false" ht="12" hidden="false" customHeight="false" outlineLevel="0" collapsed="false">
      <c r="A37" s="128" t="s">
        <v>82</v>
      </c>
      <c r="B37" s="195" t="n">
        <v>32232.45</v>
      </c>
      <c r="I37" s="195"/>
      <c r="J37" s="195"/>
      <c r="K37" s="195"/>
      <c r="L37" s="195"/>
      <c r="M37" s="195"/>
      <c r="N37" s="200" t="n">
        <f aca="false">SUM(B37:M37)</f>
        <v>32232.45</v>
      </c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705.169999999998</v>
      </c>
      <c r="C39" s="195" t="n">
        <f aca="false">SUM(C36:C37)-SUM(C34:C35)</f>
        <v>-32232.45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-31527.28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0.728464848939382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-32.5687639330511</v>
      </c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f aca="false">SUM(B42:M42)</f>
        <v>0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B39-B42</f>
        <v>705.169999999998</v>
      </c>
      <c r="C44" s="195" t="n">
        <f aca="false">C42+C39</f>
        <v>-32232.45</v>
      </c>
      <c r="D44" s="195" t="n">
        <f aca="false">D42+D39</f>
        <v>0</v>
      </c>
      <c r="E44" s="195" t="n">
        <f aca="false">E42+E39</f>
        <v>0</v>
      </c>
      <c r="F44" s="195" t="n">
        <f aca="false">F42+F39</f>
        <v>0</v>
      </c>
      <c r="G44" s="195" t="n">
        <f aca="false">G42+G39</f>
        <v>0</v>
      </c>
      <c r="H44" s="195" t="n">
        <f aca="false">H42+H39</f>
        <v>0</v>
      </c>
      <c r="I44" s="195" t="n">
        <f aca="false">I42+I39</f>
        <v>0</v>
      </c>
      <c r="J44" s="195" t="n">
        <f aca="false">J42+J39</f>
        <v>0</v>
      </c>
      <c r="K44" s="195" t="n">
        <f aca="false">K42+K39</f>
        <v>0</v>
      </c>
      <c r="L44" s="195" t="n">
        <f aca="false">L42+L39</f>
        <v>0</v>
      </c>
      <c r="M44" s="195" t="n">
        <f aca="false">M42+M39</f>
        <v>0</v>
      </c>
      <c r="N44" s="195" t="n">
        <f aca="false">N39-N42</f>
        <v>-31527.28</v>
      </c>
    </row>
    <row r="45" customFormat="false" ht="12" hidden="false" customHeight="false" outlineLevel="0" collapsed="false">
      <c r="A45" s="128" t="s">
        <v>87</v>
      </c>
      <c r="B45" s="195" t="n">
        <f aca="false">B44/B35</f>
        <v>0.00728464848939382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-32.5687639330511</v>
      </c>
    </row>
    <row r="47" customFormat="false" ht="12" hidden="false" customHeight="false" outlineLevel="0" collapsed="false">
      <c r="A47" s="199" t="s">
        <v>215</v>
      </c>
    </row>
    <row r="48" customFormat="false" ht="12" hidden="false" customHeight="false" outlineLevel="0" collapsed="false">
      <c r="A48" s="128" t="s">
        <v>80</v>
      </c>
      <c r="B48" s="195" t="n">
        <v>24763.4</v>
      </c>
      <c r="C48" s="195" t="n">
        <f aca="false">B51</f>
        <v>21960.11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46723.51</v>
      </c>
    </row>
    <row r="49" customFormat="false" ht="12" hidden="false" customHeight="false" outlineLevel="0" collapsed="false">
      <c r="A49" s="128" t="s">
        <v>23</v>
      </c>
      <c r="B49" s="195" t="n">
        <v>111441.83</v>
      </c>
      <c r="I49" s="195"/>
      <c r="J49" s="195"/>
      <c r="K49" s="195"/>
      <c r="L49" s="195"/>
      <c r="M49" s="195"/>
      <c r="N49" s="200" t="n">
        <f aca="false">SUM(B49:M49)</f>
        <v>111441.83</v>
      </c>
    </row>
    <row r="50" customFormat="false" ht="12" hidden="false" customHeight="false" outlineLevel="0" collapsed="false">
      <c r="A50" s="128" t="s">
        <v>81</v>
      </c>
      <c r="B50" s="195" t="n">
        <v>114102.21</v>
      </c>
      <c r="I50" s="195"/>
      <c r="J50" s="195"/>
      <c r="K50" s="195"/>
      <c r="L50" s="195"/>
      <c r="M50" s="195"/>
      <c r="N50" s="200" t="n">
        <f aca="false">SUM(B50:M50)</f>
        <v>114102.21</v>
      </c>
    </row>
    <row r="51" customFormat="false" ht="12" hidden="false" customHeight="false" outlineLevel="0" collapsed="false">
      <c r="A51" s="128" t="s">
        <v>82</v>
      </c>
      <c r="B51" s="195" t="n">
        <v>21960.11</v>
      </c>
      <c r="I51" s="195"/>
      <c r="J51" s="195"/>
      <c r="K51" s="195"/>
      <c r="L51" s="195"/>
      <c r="M51" s="195"/>
      <c r="N51" s="200" t="n">
        <f aca="false">SUM(B51:M51)</f>
        <v>21960.11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-142.910000000004</v>
      </c>
      <c r="C53" s="195" t="n">
        <f aca="false">SUM(C50:C51)-SUM(C48:C49)</f>
        <v>-21960.11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-22103.02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-0.12823730550728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-19.8336836356689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B56+B53</f>
        <v>-142.910000000004</v>
      </c>
      <c r="C58" s="195" t="n">
        <f aca="false">C56+C53</f>
        <v>-21960.11</v>
      </c>
      <c r="D58" s="195" t="n">
        <f aca="false">D56+D53</f>
        <v>0</v>
      </c>
      <c r="E58" s="195" t="n">
        <f aca="false">E56+E53</f>
        <v>0</v>
      </c>
      <c r="F58" s="195" t="n">
        <f aca="false">F56+F53</f>
        <v>0</v>
      </c>
      <c r="G58" s="195" t="n">
        <f aca="false">G56+G53</f>
        <v>0</v>
      </c>
      <c r="H58" s="195" t="n">
        <f aca="false">H56+H53</f>
        <v>0</v>
      </c>
      <c r="I58" s="195" t="n">
        <f aca="false">I56+I53</f>
        <v>0</v>
      </c>
      <c r="J58" s="195" t="n">
        <f aca="false">J56+J53</f>
        <v>0</v>
      </c>
      <c r="K58" s="195" t="n">
        <f aca="false">K56+K53</f>
        <v>0</v>
      </c>
      <c r="L58" s="195" t="n">
        <f aca="false">L56+L53</f>
        <v>0</v>
      </c>
      <c r="M58" s="195" t="n">
        <f aca="false">M56+M53</f>
        <v>0</v>
      </c>
      <c r="N58" s="195" t="n">
        <f aca="false">N56+N53</f>
        <v>-22103.02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-0.12823730550728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-19.8336836356689</v>
      </c>
    </row>
    <row r="61" customFormat="false" ht="12" hidden="false" customHeight="false" outlineLevel="0" collapsed="false">
      <c r="A61" s="199" t="s">
        <v>216</v>
      </c>
    </row>
    <row r="62" customFormat="false" ht="12" hidden="false" customHeight="false" outlineLevel="0" collapsed="false">
      <c r="A62" s="128" t="s">
        <v>80</v>
      </c>
      <c r="B62" s="195" t="n">
        <v>74230.14</v>
      </c>
      <c r="C62" s="195" t="n">
        <f aca="false">B65</f>
        <v>118691.48</v>
      </c>
      <c r="D62" s="195" t="n">
        <f aca="false">C65</f>
        <v>0</v>
      </c>
      <c r="E62" s="195" t="n">
        <f aca="false">D65</f>
        <v>0</v>
      </c>
      <c r="F62" s="195" t="n">
        <f aca="false">E65</f>
        <v>0</v>
      </c>
      <c r="G62" s="195" t="n">
        <f aca="false">F65</f>
        <v>0</v>
      </c>
      <c r="H62" s="195" t="n">
        <f aca="false">G65</f>
        <v>0</v>
      </c>
      <c r="I62" s="195" t="n">
        <f aca="false">H65</f>
        <v>0</v>
      </c>
      <c r="J62" s="195" t="n">
        <f aca="false">I65</f>
        <v>0</v>
      </c>
      <c r="K62" s="195" t="n">
        <f aca="false">J65</f>
        <v>0</v>
      </c>
      <c r="L62" s="195" t="n">
        <f aca="false">K65</f>
        <v>0</v>
      </c>
      <c r="M62" s="195" t="n">
        <f aca="false">L65</f>
        <v>0</v>
      </c>
      <c r="N62" s="200" t="n">
        <f aca="false">SUM(B62:M62)</f>
        <v>192921.62</v>
      </c>
    </row>
    <row r="63" customFormat="false" ht="12" hidden="false" customHeight="false" outlineLevel="0" collapsed="false">
      <c r="A63" s="128" t="s">
        <v>23</v>
      </c>
      <c r="B63" s="195" t="n">
        <v>685553.72</v>
      </c>
      <c r="I63" s="195"/>
      <c r="J63" s="195"/>
      <c r="K63" s="195"/>
      <c r="L63" s="195"/>
      <c r="M63" s="195"/>
      <c r="N63" s="200" t="n">
        <f aca="false">SUM(B63:M63)</f>
        <v>685553.72</v>
      </c>
    </row>
    <row r="64" customFormat="false" ht="12" hidden="false" customHeight="false" outlineLevel="0" collapsed="false">
      <c r="A64" s="128" t="s">
        <v>81</v>
      </c>
      <c r="B64" s="195" t="n">
        <v>640265.54</v>
      </c>
      <c r="I64" s="195"/>
      <c r="J64" s="195"/>
      <c r="K64" s="195"/>
      <c r="L64" s="195"/>
      <c r="M64" s="195"/>
      <c r="N64" s="200" t="n">
        <f aca="false">SUM(B64:M64)</f>
        <v>640265.54</v>
      </c>
    </row>
    <row r="65" customFormat="false" ht="12" hidden="false" customHeight="false" outlineLevel="0" collapsed="false">
      <c r="A65" s="128" t="s">
        <v>82</v>
      </c>
      <c r="B65" s="195" t="n">
        <v>118691.48</v>
      </c>
      <c r="I65" s="195"/>
      <c r="J65" s="195"/>
      <c r="K65" s="195"/>
      <c r="L65" s="195"/>
      <c r="M65" s="195"/>
      <c r="N65" s="200" t="n">
        <f aca="false">SUM(B65:M65)</f>
        <v>118691.48</v>
      </c>
    </row>
    <row r="67" customFormat="false" ht="12" hidden="false" customHeight="false" outlineLevel="0" collapsed="false">
      <c r="A67" s="128" t="s">
        <v>83</v>
      </c>
      <c r="B67" s="195" t="n">
        <f aca="false">SUM(B64:B65)-SUM(B62:B63)</f>
        <v>-826.839999999967</v>
      </c>
      <c r="C67" s="195" t="n">
        <f aca="false">SUM(C64:C65)-SUM(C62:C63)</f>
        <v>-118691.48</v>
      </c>
      <c r="D67" s="195" t="n">
        <f aca="false">SUM(D64:D65)-SUM(D62:D63)</f>
        <v>0</v>
      </c>
      <c r="E67" s="195" t="n">
        <f aca="false">SUM(E64:E65)-SUM(E62:E63)</f>
        <v>0</v>
      </c>
      <c r="F67" s="195" t="n">
        <f aca="false">SUM(F64:F65)-SUM(F62:F63)</f>
        <v>0</v>
      </c>
      <c r="G67" s="195" t="n">
        <f aca="false">SUM(G64:G65)-SUM(G62:G63)</f>
        <v>0</v>
      </c>
      <c r="H67" s="195" t="n">
        <f aca="false">SUM(H64:H65)-SUM(H62:H63)</f>
        <v>0</v>
      </c>
      <c r="I67" s="195" t="n">
        <f aca="false">SUM(I64:I65)-SUM(I62:I63)</f>
        <v>0</v>
      </c>
      <c r="J67" s="195" t="n">
        <f aca="false">SUM(J64:J65)-SUM(J62:J63)</f>
        <v>0</v>
      </c>
      <c r="K67" s="195" t="n">
        <f aca="false">SUM(K64:K65)-SUM(K62:K63)</f>
        <v>0</v>
      </c>
      <c r="L67" s="195" t="n">
        <f aca="false">SUM(L64:L65)-SUM(L62:L63)</f>
        <v>0</v>
      </c>
      <c r="M67" s="195" t="n">
        <f aca="false">SUM(M64:M65)-SUM(M62:M63)</f>
        <v>0</v>
      </c>
      <c r="N67" s="195" t="n">
        <f aca="false">SUM(N64:N65)-SUM(N62:N63)</f>
        <v>-119518.32</v>
      </c>
    </row>
    <row r="68" customFormat="false" ht="12" hidden="false" customHeight="false" outlineLevel="0" collapsed="false">
      <c r="A68" s="128" t="s">
        <v>84</v>
      </c>
      <c r="B68" s="195" t="n">
        <f aca="false">B67/B63*100</f>
        <v>-0.120609074953305</v>
      </c>
      <c r="C68" s="195" t="e">
        <f aca="false">C67/C63*100</f>
        <v>#DIV/0!</v>
      </c>
      <c r="D68" s="195" t="e">
        <f aca="false">D67/D63*100</f>
        <v>#DIV/0!</v>
      </c>
      <c r="E68" s="195" t="e">
        <f aca="false">E67/E63*100</f>
        <v>#DIV/0!</v>
      </c>
      <c r="F68" s="195" t="e">
        <f aca="false">F67/F63*100</f>
        <v>#DIV/0!</v>
      </c>
      <c r="G68" s="195" t="e">
        <f aca="false">G67/G63*100</f>
        <v>#DIV/0!</v>
      </c>
      <c r="H68" s="195" t="e">
        <f aca="false">H67/H63*100</f>
        <v>#DIV/0!</v>
      </c>
      <c r="I68" s="195" t="e">
        <f aca="false">I67/I63*100</f>
        <v>#DIV/0!</v>
      </c>
      <c r="J68" s="195" t="e">
        <f aca="false">J67/J63*100</f>
        <v>#DIV/0!</v>
      </c>
      <c r="K68" s="195" t="e">
        <f aca="false">K67/K63*100</f>
        <v>#DIV/0!</v>
      </c>
      <c r="L68" s="195" t="e">
        <f aca="false">L67/L63*100</f>
        <v>#DIV/0!</v>
      </c>
      <c r="M68" s="195" t="e">
        <f aca="false">M67/M63*100</f>
        <v>#DIV/0!</v>
      </c>
      <c r="N68" s="195" t="n">
        <f aca="false">N67/N63*100</f>
        <v>-17.4338372782807</v>
      </c>
    </row>
    <row r="70" customFormat="false" ht="12" hidden="false" customHeight="false" outlineLevel="0" collapsed="false">
      <c r="A70" s="128" t="s">
        <v>85</v>
      </c>
      <c r="B70" s="195" t="n">
        <v>0</v>
      </c>
      <c r="C70" s="195" t="n">
        <v>0</v>
      </c>
      <c r="D70" s="195" t="n">
        <v>0</v>
      </c>
      <c r="E70" s="195" t="n">
        <v>0</v>
      </c>
      <c r="F70" s="195" t="n">
        <v>0</v>
      </c>
      <c r="G70" s="195" t="n">
        <v>0</v>
      </c>
      <c r="H70" s="195" t="n">
        <v>0</v>
      </c>
      <c r="I70" s="195" t="n">
        <v>0</v>
      </c>
      <c r="J70" s="195" t="n">
        <v>0</v>
      </c>
      <c r="K70" s="195" t="n">
        <v>0</v>
      </c>
      <c r="L70" s="195" t="n">
        <v>0</v>
      </c>
      <c r="M70" s="195" t="n">
        <v>0</v>
      </c>
      <c r="N70" s="195" t="n">
        <f aca="false">SUM(B70:M70)</f>
        <v>0</v>
      </c>
    </row>
    <row r="71" customFormat="false" ht="12" hidden="false" customHeight="false" outlineLevel="0" collapsed="false"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86</v>
      </c>
      <c r="B72" s="195" t="n">
        <f aca="false">B70+B67</f>
        <v>-826.839999999967</v>
      </c>
      <c r="C72" s="195" t="n">
        <f aca="false">C70+C67</f>
        <v>-118691.48</v>
      </c>
      <c r="D72" s="195" t="n">
        <f aca="false">D70+D67</f>
        <v>0</v>
      </c>
      <c r="E72" s="195" t="n">
        <f aca="false">E70+E67</f>
        <v>0</v>
      </c>
      <c r="F72" s="195" t="n">
        <f aca="false">F70+F67</f>
        <v>0</v>
      </c>
      <c r="G72" s="195" t="n">
        <f aca="false">G70+G67</f>
        <v>0</v>
      </c>
      <c r="H72" s="195" t="n">
        <f aca="false">H70+H67</f>
        <v>0</v>
      </c>
      <c r="I72" s="195" t="n">
        <f aca="false">I70+I67</f>
        <v>0</v>
      </c>
      <c r="J72" s="195" t="n">
        <f aca="false">J70+J67</f>
        <v>0</v>
      </c>
      <c r="K72" s="195" t="n">
        <f aca="false">K70+K67</f>
        <v>0</v>
      </c>
      <c r="L72" s="195" t="n">
        <f aca="false">L70+L67</f>
        <v>0</v>
      </c>
      <c r="M72" s="195" t="n">
        <f aca="false">M70+M67</f>
        <v>0</v>
      </c>
      <c r="N72" s="195" t="n">
        <f aca="false">N70+N67</f>
        <v>-119518.32</v>
      </c>
    </row>
    <row r="73" customFormat="false" ht="12" hidden="false" customHeight="false" outlineLevel="0" collapsed="false">
      <c r="A73" s="128" t="s">
        <v>87</v>
      </c>
      <c r="B73" s="195" t="n">
        <f aca="false">B72/B63*100</f>
        <v>-0.120609074953305</v>
      </c>
      <c r="C73" s="195" t="e">
        <f aca="false">C72/C63*100</f>
        <v>#DIV/0!</v>
      </c>
      <c r="D73" s="195" t="e">
        <f aca="false">D72/D63*100</f>
        <v>#DIV/0!</v>
      </c>
      <c r="E73" s="195" t="e">
        <f aca="false">E72/E63*100</f>
        <v>#DIV/0!</v>
      </c>
      <c r="F73" s="195" t="e">
        <f aca="false">F72/F63*100</f>
        <v>#DIV/0!</v>
      </c>
      <c r="G73" s="195" t="e">
        <f aca="false">G72/G63*100</f>
        <v>#DIV/0!</v>
      </c>
      <c r="H73" s="195" t="e">
        <f aca="false">H72/H63*100</f>
        <v>#DIV/0!</v>
      </c>
      <c r="I73" s="195" t="e">
        <f aca="false">I72/I63*100</f>
        <v>#DIV/0!</v>
      </c>
      <c r="J73" s="195" t="e">
        <f aca="false">J72/J63*100</f>
        <v>#DIV/0!</v>
      </c>
      <c r="K73" s="195" t="e">
        <f aca="false">K72/K63*100</f>
        <v>#DIV/0!</v>
      </c>
      <c r="L73" s="195" t="e">
        <f aca="false">L72/L63*100</f>
        <v>#DIV/0!</v>
      </c>
      <c r="M73" s="195" t="e">
        <f aca="false">M72/M63*100</f>
        <v>#DIV/0!</v>
      </c>
      <c r="N73" s="195" t="n">
        <f aca="false">N72/N63*100</f>
        <v>-17.4338372782807</v>
      </c>
    </row>
    <row r="75" customFormat="false" ht="12" hidden="false" customHeight="false" outlineLevel="0" collapsed="false">
      <c r="A75" s="199" t="s">
        <v>217</v>
      </c>
    </row>
    <row r="76" customFormat="false" ht="12" hidden="false" customHeight="false" outlineLevel="0" collapsed="false">
      <c r="A76" s="128" t="s">
        <v>80</v>
      </c>
      <c r="B76" s="195" t="n">
        <v>37919.71</v>
      </c>
      <c r="C76" s="195" t="n">
        <f aca="false">B79</f>
        <v>21578.09</v>
      </c>
      <c r="D76" s="195" t="n">
        <f aca="false">C79</f>
        <v>0</v>
      </c>
      <c r="E76" s="195" t="n">
        <f aca="false">D79</f>
        <v>0</v>
      </c>
      <c r="F76" s="195" t="n">
        <f aca="false">E79</f>
        <v>0</v>
      </c>
      <c r="G76" s="195" t="n">
        <f aca="false">F79</f>
        <v>0</v>
      </c>
      <c r="H76" s="195" t="n">
        <f aca="false">G79</f>
        <v>0</v>
      </c>
      <c r="I76" s="195" t="n">
        <f aca="false">H79</f>
        <v>0</v>
      </c>
      <c r="J76" s="195" t="n">
        <f aca="false">I79</f>
        <v>0</v>
      </c>
      <c r="K76" s="195" t="n">
        <f aca="false">J79</f>
        <v>0</v>
      </c>
      <c r="L76" s="195" t="n">
        <f aca="false">K79</f>
        <v>0</v>
      </c>
      <c r="M76" s="195" t="n">
        <f aca="false">L79</f>
        <v>0</v>
      </c>
      <c r="N76" s="200" t="n">
        <f aca="false">SUM(B76:M76)</f>
        <v>59497.8</v>
      </c>
    </row>
    <row r="77" customFormat="false" ht="12" hidden="false" customHeight="false" outlineLevel="0" collapsed="false">
      <c r="A77" s="128" t="s">
        <v>23</v>
      </c>
      <c r="B77" s="195" t="n">
        <v>96741.7</v>
      </c>
      <c r="I77" s="195"/>
      <c r="J77" s="195"/>
      <c r="K77" s="195"/>
      <c r="L77" s="195"/>
      <c r="M77" s="195"/>
      <c r="N77" s="200" t="n">
        <f aca="false">SUM(B77:M77)</f>
        <v>96741.7</v>
      </c>
    </row>
    <row r="78" customFormat="false" ht="12" hidden="false" customHeight="false" outlineLevel="0" collapsed="false">
      <c r="A78" s="128" t="s">
        <v>81</v>
      </c>
      <c r="B78" s="195" t="n">
        <v>113083.32</v>
      </c>
      <c r="I78" s="195"/>
      <c r="J78" s="195"/>
      <c r="K78" s="195"/>
      <c r="L78" s="195"/>
      <c r="M78" s="195"/>
      <c r="N78" s="200" t="n">
        <f aca="false">SUM(B78:M78)</f>
        <v>113083.32</v>
      </c>
    </row>
    <row r="79" customFormat="false" ht="12" hidden="false" customHeight="false" outlineLevel="0" collapsed="false">
      <c r="A79" s="128" t="s">
        <v>82</v>
      </c>
      <c r="B79" s="195" t="n">
        <v>21578.09</v>
      </c>
      <c r="I79" s="195"/>
      <c r="J79" s="195"/>
      <c r="K79" s="195"/>
      <c r="L79" s="195"/>
      <c r="M79" s="195"/>
      <c r="N79" s="200" t="n">
        <f aca="false">SUM(B79:M79)</f>
        <v>21578.09</v>
      </c>
    </row>
    <row r="80" customFormat="false" ht="12" hidden="false" customHeight="false" outlineLevel="0" collapsed="false">
      <c r="D80" s="195" t="s">
        <v>48</v>
      </c>
    </row>
    <row r="81" customFormat="false" ht="12" hidden="false" customHeight="false" outlineLevel="0" collapsed="false">
      <c r="A81" s="128" t="s">
        <v>83</v>
      </c>
      <c r="B81" s="195" t="n">
        <f aca="false">SUM(B78:B79)-SUM(B76:B77)</f>
        <v>0</v>
      </c>
      <c r="C81" s="195" t="n">
        <f aca="false">SUM(C78:C79)-SUM(C76:C77)</f>
        <v>-21578.09</v>
      </c>
      <c r="D81" s="195" t="n">
        <v>0</v>
      </c>
      <c r="E81" s="195" t="n">
        <f aca="false">SUM(E78:E79)-SUM(E76:E77)</f>
        <v>0</v>
      </c>
      <c r="F81" s="195" t="n">
        <f aca="false">SUM(F78:F79)-SUM(F76:F77)</f>
        <v>0</v>
      </c>
      <c r="G81" s="195" t="n">
        <f aca="false">SUM(G78:G79)-SUM(G76:G77)</f>
        <v>0</v>
      </c>
      <c r="H81" s="195" t="n">
        <f aca="false">SUM(H78:H79)-SUM(H76:H77)</f>
        <v>0</v>
      </c>
      <c r="I81" s="195" t="n">
        <f aca="false">SUM(I78:I79)-SUM(I76:I77)</f>
        <v>0</v>
      </c>
      <c r="J81" s="195" t="n">
        <f aca="false">SUM(J78:J79)-SUM(J76:J77)</f>
        <v>0</v>
      </c>
      <c r="K81" s="195" t="n">
        <f aca="false">SUM(K78:K79)-SUM(K76:K77)</f>
        <v>0</v>
      </c>
      <c r="L81" s="195" t="n">
        <f aca="false">SUM(L78:L79)-SUM(L76:L77)</f>
        <v>0</v>
      </c>
      <c r="M81" s="195" t="n">
        <f aca="false">SUM(M78:M79)-SUM(M76:M77)</f>
        <v>0</v>
      </c>
      <c r="N81" s="195" t="n">
        <f aca="false">SUM(N78:N79)-SUM(N76:N77)</f>
        <v>-21578.09</v>
      </c>
    </row>
    <row r="82" customFormat="false" ht="12" hidden="false" customHeight="false" outlineLevel="0" collapsed="false">
      <c r="A82" s="128" t="s">
        <v>84</v>
      </c>
      <c r="B82" s="195" t="n">
        <f aca="false">B81/B77*100</f>
        <v>0</v>
      </c>
      <c r="C82" s="195" t="e">
        <f aca="false">C81/C77*100</f>
        <v>#DIV/0!</v>
      </c>
      <c r="D82" s="195" t="e">
        <f aca="false">D81/D77*100</f>
        <v>#DIV/0!</v>
      </c>
      <c r="E82" s="195" t="e">
        <f aca="false">E81/SUM(E76+E77)*100</f>
        <v>#DIV/0!</v>
      </c>
      <c r="F82" s="195" t="e">
        <f aca="false">F81/F77*100</f>
        <v>#DIV/0!</v>
      </c>
      <c r="G82" s="195" t="e">
        <f aca="false">G81/G77*100</f>
        <v>#DIV/0!</v>
      </c>
      <c r="H82" s="195" t="e">
        <f aca="false">H81/H77*100</f>
        <v>#DIV/0!</v>
      </c>
      <c r="I82" s="195" t="e">
        <f aca="false">I81/I77*100</f>
        <v>#DIV/0!</v>
      </c>
      <c r="J82" s="195" t="e">
        <f aca="false">J81/J77*100</f>
        <v>#DIV/0!</v>
      </c>
      <c r="K82" s="195" t="e">
        <f aca="false">K81/K77*100</f>
        <v>#DIV/0!</v>
      </c>
      <c r="L82" s="195" t="e">
        <f aca="false">L81/L77*100</f>
        <v>#DIV/0!</v>
      </c>
      <c r="M82" s="195" t="e">
        <f aca="false">M81/M77*100</f>
        <v>#DIV/0!</v>
      </c>
      <c r="N82" s="195" t="n">
        <f aca="false">N81/N77*100</f>
        <v>-22.3048488914294</v>
      </c>
    </row>
    <row r="84" customFormat="false" ht="12" hidden="false" customHeight="false" outlineLevel="0" collapsed="false">
      <c r="A84" s="128" t="s">
        <v>85</v>
      </c>
      <c r="B84" s="195" t="n">
        <v>0</v>
      </c>
      <c r="C84" s="195" t="n">
        <v>0</v>
      </c>
      <c r="D84" s="195" t="n">
        <v>0</v>
      </c>
      <c r="E84" s="195" t="n">
        <v>0</v>
      </c>
      <c r="F84" s="195" t="n">
        <v>0</v>
      </c>
      <c r="G84" s="195" t="n">
        <v>0</v>
      </c>
      <c r="H84" s="195" t="n">
        <v>0</v>
      </c>
      <c r="I84" s="195" t="n">
        <v>0</v>
      </c>
      <c r="J84" s="195" t="n">
        <v>0</v>
      </c>
      <c r="K84" s="195" t="n">
        <v>0</v>
      </c>
      <c r="L84" s="195" t="n">
        <v>0</v>
      </c>
      <c r="M84" s="195" t="n">
        <v>0</v>
      </c>
      <c r="N84" s="195" t="n">
        <v>0</v>
      </c>
    </row>
    <row r="85" customFormat="false" ht="12" hidden="false" customHeight="false" outlineLevel="0" collapsed="false">
      <c r="I85" s="195"/>
      <c r="J85" s="195"/>
      <c r="K85" s="195"/>
      <c r="L85" s="195"/>
      <c r="M85" s="195"/>
    </row>
    <row r="86" customFormat="false" ht="12" hidden="false" customHeight="false" outlineLevel="0" collapsed="false">
      <c r="A86" s="128" t="s">
        <v>86</v>
      </c>
      <c r="B86" s="195" t="n">
        <f aca="false">B84+B81</f>
        <v>0</v>
      </c>
      <c r="C86" s="195" t="n">
        <f aca="false">C84+C81</f>
        <v>-21578.09</v>
      </c>
      <c r="D86" s="195" t="n">
        <f aca="false">D84+D81</f>
        <v>0</v>
      </c>
      <c r="E86" s="195" t="n">
        <f aca="false">E84+E81</f>
        <v>0</v>
      </c>
      <c r="F86" s="195" t="n">
        <f aca="false">F84+F81</f>
        <v>0</v>
      </c>
      <c r="G86" s="195" t="n">
        <f aca="false">G84+G81</f>
        <v>0</v>
      </c>
      <c r="H86" s="195" t="n">
        <f aca="false">H84+H81</f>
        <v>0</v>
      </c>
      <c r="I86" s="195" t="n">
        <f aca="false">I84+I81</f>
        <v>0</v>
      </c>
      <c r="J86" s="195" t="n">
        <f aca="false">J84+J81</f>
        <v>0</v>
      </c>
      <c r="K86" s="195" t="n">
        <f aca="false">K84+K81</f>
        <v>0</v>
      </c>
      <c r="L86" s="195" t="n">
        <f aca="false">L84+L81</f>
        <v>0</v>
      </c>
      <c r="M86" s="195" t="n">
        <f aca="false">M84+M81</f>
        <v>0</v>
      </c>
      <c r="N86" s="195" t="n">
        <f aca="false">N84+N81</f>
        <v>-21578.09</v>
      </c>
    </row>
    <row r="87" customFormat="false" ht="12" hidden="false" customHeight="false" outlineLevel="0" collapsed="false">
      <c r="A87" s="128" t="s">
        <v>87</v>
      </c>
      <c r="B87" s="195" t="n">
        <f aca="false">B86/B77*100</f>
        <v>0</v>
      </c>
      <c r="C87" s="195" t="e">
        <f aca="false">C86/C77*100</f>
        <v>#DIV/0!</v>
      </c>
      <c r="D87" s="195" t="e">
        <f aca="false">D86/D77*100</f>
        <v>#DIV/0!</v>
      </c>
      <c r="E87" s="195" t="e">
        <f aca="false">E86/SUM(E76+E77)*100</f>
        <v>#DIV/0!</v>
      </c>
      <c r="F87" s="195" t="e">
        <f aca="false">F86/F77*100</f>
        <v>#DIV/0!</v>
      </c>
      <c r="G87" s="195" t="e">
        <f aca="false">G86/G77*100</f>
        <v>#DIV/0!</v>
      </c>
      <c r="H87" s="195" t="e">
        <f aca="false">H86/H77*100</f>
        <v>#DIV/0!</v>
      </c>
      <c r="I87" s="195" t="e">
        <f aca="false">I86/I77*100</f>
        <v>#DIV/0!</v>
      </c>
      <c r="J87" s="195" t="e">
        <f aca="false">J86/J77*100</f>
        <v>#DIV/0!</v>
      </c>
      <c r="K87" s="195" t="e">
        <f aca="false">K86/K77*100</f>
        <v>#DIV/0!</v>
      </c>
      <c r="L87" s="195" t="e">
        <f aca="false">L86/L77*100</f>
        <v>#DIV/0!</v>
      </c>
      <c r="M87" s="195" t="e">
        <f aca="false">M86/M77*100</f>
        <v>#DIV/0!</v>
      </c>
      <c r="N87" s="195" t="n">
        <f aca="false">N86/N77*100</f>
        <v>-22.3048488914294</v>
      </c>
    </row>
    <row r="89" customFormat="false" ht="12" hidden="false" customHeight="false" outlineLevel="0" collapsed="false">
      <c r="A89" s="199" t="s">
        <v>218</v>
      </c>
    </row>
    <row r="90" customFormat="false" ht="12" hidden="false" customHeight="false" outlineLevel="0" collapsed="false">
      <c r="A90" s="128" t="s">
        <v>80</v>
      </c>
      <c r="B90" s="195" t="n">
        <v>5329.57</v>
      </c>
      <c r="C90" s="195" t="n">
        <f aca="false">B93</f>
        <v>13791</v>
      </c>
      <c r="D90" s="195" t="n">
        <f aca="false">C93</f>
        <v>0</v>
      </c>
      <c r="E90" s="195" t="n">
        <f aca="false">D93</f>
        <v>0</v>
      </c>
      <c r="F90" s="195" t="n">
        <f aca="false">E93</f>
        <v>0</v>
      </c>
      <c r="G90" s="195" t="n">
        <f aca="false">F93</f>
        <v>0</v>
      </c>
      <c r="H90" s="195" t="n">
        <f aca="false">G93</f>
        <v>0</v>
      </c>
      <c r="I90" s="195" t="n">
        <f aca="false">H93</f>
        <v>0</v>
      </c>
      <c r="J90" s="195" t="n">
        <f aca="false">I93</f>
        <v>0</v>
      </c>
      <c r="K90" s="195" t="n">
        <f aca="false">J93</f>
        <v>0</v>
      </c>
      <c r="L90" s="195" t="n">
        <f aca="false">K93</f>
        <v>0</v>
      </c>
      <c r="M90" s="195" t="n">
        <f aca="false">L93</f>
        <v>0</v>
      </c>
      <c r="N90" s="200" t="n">
        <f aca="false">SUM(B90:M90)</f>
        <v>19120.57</v>
      </c>
    </row>
    <row r="91" customFormat="false" ht="12" hidden="false" customHeight="false" outlineLevel="0" collapsed="false">
      <c r="A91" s="128" t="s">
        <v>23</v>
      </c>
      <c r="B91" s="195" t="n">
        <v>12005.43</v>
      </c>
      <c r="I91" s="195"/>
      <c r="J91" s="195"/>
      <c r="K91" s="195"/>
      <c r="L91" s="195"/>
      <c r="M91" s="195"/>
      <c r="N91" s="200" t="n">
        <f aca="false">SUM(B91:M91)</f>
        <v>12005.43</v>
      </c>
    </row>
    <row r="92" customFormat="false" ht="12" hidden="false" customHeight="false" outlineLevel="0" collapsed="false">
      <c r="A92" s="128" t="s">
        <v>81</v>
      </c>
      <c r="B92" s="195" t="n">
        <v>3542.39</v>
      </c>
      <c r="I92" s="195"/>
      <c r="J92" s="195"/>
      <c r="K92" s="195"/>
      <c r="L92" s="195"/>
      <c r="M92" s="195"/>
      <c r="N92" s="200" t="n">
        <f aca="false">SUM(B92:M92)</f>
        <v>3542.39</v>
      </c>
    </row>
    <row r="93" customFormat="false" ht="12" hidden="false" customHeight="false" outlineLevel="0" collapsed="false">
      <c r="A93" s="128" t="s">
        <v>82</v>
      </c>
      <c r="B93" s="195" t="n">
        <v>13791</v>
      </c>
      <c r="I93" s="195"/>
      <c r="J93" s="195"/>
      <c r="K93" s="195"/>
      <c r="L93" s="195"/>
      <c r="M93" s="195"/>
      <c r="N93" s="200" t="n">
        <f aca="false">SUM(B93:M93)</f>
        <v>13791</v>
      </c>
    </row>
    <row r="95" customFormat="false" ht="12" hidden="false" customHeight="false" outlineLevel="0" collapsed="false">
      <c r="A95" s="128" t="s">
        <v>83</v>
      </c>
      <c r="B95" s="195" t="n">
        <f aca="false">SUM(B92:B93)-SUM(B90:B91)</f>
        <v>-1.61000000000058</v>
      </c>
      <c r="C95" s="195" t="n">
        <f aca="false">SUM(C92:C93)-SUM(C90:C91)</f>
        <v>-13791</v>
      </c>
      <c r="D95" s="195" t="n">
        <f aca="false">SUM(D92:D93)-SUM(D90:D91)</f>
        <v>0</v>
      </c>
      <c r="E95" s="195" t="n">
        <f aca="false">SUM(E92:E93)-SUM(E90:E91)</f>
        <v>0</v>
      </c>
      <c r="F95" s="195" t="n">
        <f aca="false">SUM(F92:F93)-SUM(F90:F91)</f>
        <v>0</v>
      </c>
      <c r="G95" s="195" t="n">
        <f aca="false">SUM(G92:G93)-SUM(G90:G91)</f>
        <v>0</v>
      </c>
      <c r="H95" s="195" t="n">
        <f aca="false">SUM(H92:H93)-SUM(H90:H91)</f>
        <v>0</v>
      </c>
      <c r="I95" s="195" t="n">
        <f aca="false">SUM(I92:I93)-SUM(I90:I91)</f>
        <v>0</v>
      </c>
      <c r="J95" s="195" t="n">
        <f aca="false">SUM(J92:J93)-SUM(J90:J91)</f>
        <v>0</v>
      </c>
      <c r="K95" s="195" t="n">
        <f aca="false">SUM(K92:K93)-SUM(K90:K91)</f>
        <v>0</v>
      </c>
      <c r="L95" s="195" t="n">
        <f aca="false">SUM(L92:L93)-SUM(L90:L91)</f>
        <v>0</v>
      </c>
      <c r="M95" s="195" t="n">
        <f aca="false">SUM(M92:M93)-SUM(M90:M91)</f>
        <v>0</v>
      </c>
      <c r="N95" s="195" t="n">
        <f aca="false">SUM(N92:N93)-SUM(N90:N91)</f>
        <v>-13792.61</v>
      </c>
    </row>
    <row r="96" customFormat="false" ht="12" hidden="false" customHeight="false" outlineLevel="0" collapsed="false">
      <c r="A96" s="128" t="s">
        <v>84</v>
      </c>
      <c r="B96" s="195" t="n">
        <f aca="false">B95/B91*100</f>
        <v>-0.0134105983709087</v>
      </c>
      <c r="C96" s="195" t="e">
        <f aca="false">C95/C91*100</f>
        <v>#DIV/0!</v>
      </c>
      <c r="D96" s="195" t="e">
        <f aca="false">D95/D91*100</f>
        <v>#DIV/0!</v>
      </c>
      <c r="E96" s="195" t="e">
        <f aca="false">E95/E91*100</f>
        <v>#DIV/0!</v>
      </c>
      <c r="F96" s="195" t="e">
        <f aca="false">F95/F91*100</f>
        <v>#DIV/0!</v>
      </c>
      <c r="G96" s="195" t="e">
        <f aca="false">G95/G91*100</f>
        <v>#DIV/0!</v>
      </c>
      <c r="H96" s="195" t="e">
        <f aca="false">H95/H91*100</f>
        <v>#DIV/0!</v>
      </c>
      <c r="I96" s="195" t="e">
        <f aca="false">I95/I91*100</f>
        <v>#DIV/0!</v>
      </c>
      <c r="J96" s="195" t="e">
        <f aca="false">J95/J91*100</f>
        <v>#DIV/0!</v>
      </c>
      <c r="K96" s="195" t="e">
        <f aca="false">K95/K91*100</f>
        <v>#DIV/0!</v>
      </c>
      <c r="L96" s="195" t="e">
        <f aca="false">L95/L91*100</f>
        <v>#DIV/0!</v>
      </c>
      <c r="M96" s="195" t="e">
        <f aca="false">M95/M91*100</f>
        <v>#DIV/0!</v>
      </c>
      <c r="N96" s="195" t="n">
        <f aca="false">N95/N91*100</f>
        <v>-114.88643055684</v>
      </c>
    </row>
    <row r="98" customFormat="false" ht="12" hidden="false" customHeight="false" outlineLevel="0" collapsed="false">
      <c r="A98" s="128" t="s">
        <v>85</v>
      </c>
      <c r="B98" s="195" t="n">
        <v>0</v>
      </c>
      <c r="C98" s="195" t="n">
        <v>0</v>
      </c>
      <c r="D98" s="195" t="n">
        <v>0</v>
      </c>
      <c r="E98" s="195" t="n">
        <v>0</v>
      </c>
      <c r="F98" s="195" t="n">
        <v>0</v>
      </c>
      <c r="G98" s="195" t="n">
        <v>0</v>
      </c>
      <c r="H98" s="195" t="n">
        <v>0</v>
      </c>
      <c r="I98" s="195" t="n">
        <v>0</v>
      </c>
      <c r="J98" s="195" t="n">
        <v>0</v>
      </c>
      <c r="K98" s="195" t="n">
        <v>0</v>
      </c>
      <c r="L98" s="195" t="n">
        <v>0</v>
      </c>
      <c r="M98" s="195" t="n">
        <v>0</v>
      </c>
      <c r="N98" s="195" t="n">
        <v>0</v>
      </c>
    </row>
    <row r="99" customFormat="false" ht="12" hidden="false" customHeight="false" outlineLevel="0" collapsed="false">
      <c r="I99" s="195"/>
      <c r="J99" s="195"/>
      <c r="K99" s="195"/>
      <c r="L99" s="195"/>
      <c r="M99" s="195"/>
    </row>
    <row r="100" customFormat="false" ht="12" hidden="false" customHeight="false" outlineLevel="0" collapsed="false">
      <c r="A100" s="128" t="s">
        <v>86</v>
      </c>
      <c r="B100" s="195" t="n">
        <f aca="false">B98+B95</f>
        <v>-1.61000000000058</v>
      </c>
      <c r="C100" s="195" t="n">
        <f aca="false">C98+C95</f>
        <v>-13791</v>
      </c>
      <c r="D100" s="195" t="n">
        <f aca="false">D98+D95</f>
        <v>0</v>
      </c>
      <c r="E100" s="195" t="n">
        <f aca="false">E98+E95</f>
        <v>0</v>
      </c>
      <c r="F100" s="195" t="n">
        <f aca="false">F98+F95</f>
        <v>0</v>
      </c>
      <c r="G100" s="195" t="n">
        <f aca="false">G98+G95</f>
        <v>0</v>
      </c>
      <c r="H100" s="195" t="n">
        <f aca="false">H98+H95</f>
        <v>0</v>
      </c>
      <c r="I100" s="195" t="n">
        <f aca="false">I98+I95</f>
        <v>0</v>
      </c>
      <c r="J100" s="195" t="n">
        <f aca="false">J98+J95</f>
        <v>0</v>
      </c>
      <c r="K100" s="195" t="n">
        <f aca="false">K98+K95</f>
        <v>0</v>
      </c>
      <c r="L100" s="195" t="n">
        <f aca="false">L98+L95</f>
        <v>0</v>
      </c>
      <c r="M100" s="195" t="n">
        <f aca="false">M98+M95</f>
        <v>0</v>
      </c>
      <c r="N100" s="195" t="n">
        <f aca="false">N98+N95</f>
        <v>-13792.61</v>
      </c>
    </row>
    <row r="101" customFormat="false" ht="12" hidden="false" customHeight="false" outlineLevel="0" collapsed="false">
      <c r="A101" s="128" t="s">
        <v>87</v>
      </c>
      <c r="B101" s="195" t="n">
        <f aca="false">B100/B91*100</f>
        <v>-0.0134105983709087</v>
      </c>
      <c r="C101" s="195" t="e">
        <f aca="false">C100/C91*100</f>
        <v>#DIV/0!</v>
      </c>
      <c r="D101" s="195" t="e">
        <f aca="false">D100/D91*100</f>
        <v>#DIV/0!</v>
      </c>
      <c r="E101" s="195" t="e">
        <f aca="false">E100/E91*100</f>
        <v>#DIV/0!</v>
      </c>
      <c r="F101" s="195" t="e">
        <f aca="false">F100/F91*100</f>
        <v>#DIV/0!</v>
      </c>
      <c r="G101" s="195" t="e">
        <f aca="false">G100/G91*100</f>
        <v>#DIV/0!</v>
      </c>
      <c r="H101" s="195" t="e">
        <f aca="false">H100/H91*100</f>
        <v>#DIV/0!</v>
      </c>
      <c r="I101" s="195" t="e">
        <f aca="false">I100/I91*100</f>
        <v>#DIV/0!</v>
      </c>
      <c r="J101" s="195" t="e">
        <f aca="false">J100/J91*100</f>
        <v>#DIV/0!</v>
      </c>
      <c r="K101" s="195" t="e">
        <f aca="false">K100/K91*100</f>
        <v>#DIV/0!</v>
      </c>
      <c r="L101" s="195" t="e">
        <f aca="false">L100/L91*100</f>
        <v>#DIV/0!</v>
      </c>
      <c r="M101" s="195" t="e">
        <f aca="false">M100/M91*100</f>
        <v>#DIV/0!</v>
      </c>
      <c r="N101" s="195" t="n">
        <f aca="false">N100/N91*100</f>
        <v>-114.88643055684</v>
      </c>
    </row>
    <row r="104" customFormat="false" ht="12" hidden="false" customHeight="false" outlineLevel="0" collapsed="false">
      <c r="A104" s="199" t="s">
        <v>219</v>
      </c>
    </row>
    <row r="105" customFormat="false" ht="12" hidden="false" customHeight="false" outlineLevel="0" collapsed="false">
      <c r="A105" s="128" t="s">
        <v>80</v>
      </c>
      <c r="B105" s="195" t="n">
        <v>50927</v>
      </c>
      <c r="C105" s="195" t="n">
        <f aca="false">B108</f>
        <v>50927</v>
      </c>
      <c r="D105" s="195" t="n">
        <f aca="false">C108</f>
        <v>0</v>
      </c>
      <c r="E105" s="195" t="n">
        <f aca="false">D108</f>
        <v>0</v>
      </c>
      <c r="F105" s="195" t="n">
        <f aca="false">E108</f>
        <v>0</v>
      </c>
      <c r="G105" s="195" t="n">
        <f aca="false">F108</f>
        <v>0</v>
      </c>
      <c r="H105" s="195" t="n">
        <f aca="false">G108</f>
        <v>0</v>
      </c>
      <c r="I105" s="195" t="n">
        <f aca="false">H108</f>
        <v>0</v>
      </c>
      <c r="J105" s="195" t="n">
        <f aca="false">I108</f>
        <v>0</v>
      </c>
      <c r="K105" s="195" t="n">
        <f aca="false">J108</f>
        <v>0</v>
      </c>
      <c r="L105" s="195" t="n">
        <f aca="false">K108</f>
        <v>0</v>
      </c>
      <c r="M105" s="195" t="n">
        <f aca="false">L108</f>
        <v>0</v>
      </c>
      <c r="N105" s="200" t="n">
        <f aca="false">SUM(B105:M105)</f>
        <v>101854</v>
      </c>
    </row>
    <row r="106" customFormat="false" ht="12" hidden="false" customHeight="false" outlineLevel="0" collapsed="false">
      <c r="A106" s="128" t="s">
        <v>23</v>
      </c>
      <c r="B106" s="195" t="n">
        <v>276608.98</v>
      </c>
      <c r="I106" s="195"/>
      <c r="J106" s="195"/>
      <c r="K106" s="195"/>
      <c r="L106" s="195"/>
      <c r="M106" s="195"/>
      <c r="N106" s="200" t="n">
        <f aca="false">SUM(B106:M106)</f>
        <v>276608.98</v>
      </c>
    </row>
    <row r="107" customFormat="false" ht="12" hidden="false" customHeight="false" outlineLevel="0" collapsed="false">
      <c r="A107" s="128" t="s">
        <v>81</v>
      </c>
      <c r="B107" s="195" t="n">
        <v>276664.58</v>
      </c>
      <c r="I107" s="195"/>
      <c r="J107" s="195"/>
      <c r="K107" s="195"/>
      <c r="L107" s="195"/>
      <c r="M107" s="195"/>
      <c r="N107" s="200" t="n">
        <f aca="false">SUM(B107:M107)</f>
        <v>276664.58</v>
      </c>
    </row>
    <row r="108" customFormat="false" ht="12" hidden="false" customHeight="false" outlineLevel="0" collapsed="false">
      <c r="A108" s="128" t="s">
        <v>82</v>
      </c>
      <c r="B108" s="195" t="n">
        <v>50927</v>
      </c>
      <c r="I108" s="195"/>
      <c r="J108" s="195"/>
      <c r="K108" s="195"/>
      <c r="L108" s="195"/>
      <c r="M108" s="195"/>
      <c r="N108" s="200" t="n">
        <f aca="false">SUM(B108:M108)</f>
        <v>50927</v>
      </c>
    </row>
    <row r="110" customFormat="false" ht="12" hidden="false" customHeight="false" outlineLevel="0" collapsed="false">
      <c r="A110" s="128" t="s">
        <v>83</v>
      </c>
      <c r="B110" s="195" t="n">
        <f aca="false">SUM(B107:B108)-SUM(B105:B106)</f>
        <v>55.6000000000349</v>
      </c>
      <c r="C110" s="195" t="n">
        <f aca="false">SUM(C107:C108)-SUM(C105:C106)</f>
        <v>-50927</v>
      </c>
      <c r="D110" s="195" t="n">
        <f aca="false">SUM(D107:D108)-SUM(D105:D106)</f>
        <v>0</v>
      </c>
      <c r="E110" s="195" t="n">
        <f aca="false">SUM(E107:E108)-SUM(E105:E106)</f>
        <v>0</v>
      </c>
      <c r="F110" s="195" t="n">
        <f aca="false">SUM(F107:F108)-SUM(F105:F106)</f>
        <v>0</v>
      </c>
      <c r="G110" s="195" t="n">
        <f aca="false">SUM(G107:G108)-SUM(G105:G106)</f>
        <v>0</v>
      </c>
      <c r="H110" s="195" t="n">
        <f aca="false">SUM(H107:H108)-SUM(H105:H106)</f>
        <v>0</v>
      </c>
      <c r="I110" s="195" t="n">
        <f aca="false">SUM(I107:I108)-SUM(I105:I106)</f>
        <v>0</v>
      </c>
      <c r="J110" s="195" t="n">
        <f aca="false">SUM(J107:J108)-SUM(J105:J106)</f>
        <v>0</v>
      </c>
      <c r="K110" s="195" t="n">
        <f aca="false">SUM(K107:K108)-SUM(K105:K106)</f>
        <v>0</v>
      </c>
      <c r="L110" s="195" t="n">
        <f aca="false">SUM(L107:L108)-SUM(L105:L106)</f>
        <v>0</v>
      </c>
      <c r="M110" s="195" t="n">
        <f aca="false">SUM(M107:M108)-SUM(M105:M106)</f>
        <v>0</v>
      </c>
      <c r="N110" s="195" t="n">
        <f aca="false">SUM(N107:N108)-SUM(N105:N106)</f>
        <v>-50871.4</v>
      </c>
    </row>
    <row r="111" customFormat="false" ht="12" hidden="false" customHeight="false" outlineLevel="0" collapsed="false">
      <c r="A111" s="128" t="s">
        <v>84</v>
      </c>
      <c r="B111" s="195" t="n">
        <f aca="false">B110/B106*100</f>
        <v>0.0201005766334972</v>
      </c>
      <c r="C111" s="195" t="e">
        <f aca="false">C110/C106*100</f>
        <v>#DIV/0!</v>
      </c>
      <c r="D111" s="195" t="e">
        <f aca="false">D110/D106*100</f>
        <v>#DIV/0!</v>
      </c>
      <c r="E111" s="195" t="e">
        <f aca="false">E110/E106*100</f>
        <v>#DIV/0!</v>
      </c>
      <c r="F111" s="195" t="e">
        <f aca="false">F110/F106*100</f>
        <v>#DIV/0!</v>
      </c>
      <c r="G111" s="195" t="e">
        <f aca="false">G110/G106*100</f>
        <v>#DIV/0!</v>
      </c>
      <c r="H111" s="195" t="e">
        <f aca="false">H110/H106*100</f>
        <v>#DIV/0!</v>
      </c>
      <c r="I111" s="195" t="e">
        <f aca="false">I110/I106*100</f>
        <v>#DIV/0!</v>
      </c>
      <c r="J111" s="195" t="e">
        <f aca="false">J110/J106*100</f>
        <v>#DIV/0!</v>
      </c>
      <c r="K111" s="195" t="e">
        <f aca="false">K110/K106*100</f>
        <v>#DIV/0!</v>
      </c>
      <c r="L111" s="195" t="e">
        <f aca="false">L110/L106*100</f>
        <v>#DIV/0!</v>
      </c>
      <c r="M111" s="195" t="e">
        <f aca="false">M110/M106*100</f>
        <v>#DIV/0!</v>
      </c>
      <c r="N111" s="195" t="n">
        <f aca="false">N110/N106*100</f>
        <v>-18.3910876646159</v>
      </c>
    </row>
    <row r="113" customFormat="false" ht="12" hidden="false" customHeight="false" outlineLevel="0" collapsed="false">
      <c r="A113" s="128" t="s">
        <v>85</v>
      </c>
      <c r="B113" s="195" t="n">
        <v>0</v>
      </c>
      <c r="C113" s="195" t="n">
        <v>0</v>
      </c>
      <c r="D113" s="195" t="n">
        <v>0</v>
      </c>
      <c r="E113" s="195" t="n">
        <v>0</v>
      </c>
      <c r="F113" s="195" t="n">
        <v>0</v>
      </c>
      <c r="G113" s="195" t="n">
        <v>0</v>
      </c>
      <c r="H113" s="195" t="n">
        <v>0</v>
      </c>
      <c r="I113" s="195" t="n">
        <v>0</v>
      </c>
      <c r="J113" s="195" t="n">
        <v>0</v>
      </c>
      <c r="K113" s="195" t="n">
        <v>0</v>
      </c>
      <c r="L113" s="195" t="n">
        <v>0</v>
      </c>
      <c r="M113" s="195" t="n">
        <v>0</v>
      </c>
      <c r="N113" s="195" t="n">
        <f aca="false">SUM(B113:M113)</f>
        <v>0</v>
      </c>
    </row>
    <row r="114" customFormat="false" ht="12" hidden="false" customHeight="false" outlineLevel="0" collapsed="false">
      <c r="I114" s="195"/>
      <c r="J114" s="195"/>
      <c r="K114" s="195"/>
      <c r="L114" s="195"/>
      <c r="M114" s="195"/>
    </row>
    <row r="115" customFormat="false" ht="12" hidden="false" customHeight="false" outlineLevel="0" collapsed="false">
      <c r="A115" s="128" t="s">
        <v>86</v>
      </c>
      <c r="B115" s="195" t="n">
        <f aca="false">B113+B110</f>
        <v>55.6000000000349</v>
      </c>
      <c r="C115" s="195" t="n">
        <f aca="false">C113+C110</f>
        <v>-50927</v>
      </c>
      <c r="D115" s="195" t="n">
        <f aca="false">D113+D110</f>
        <v>0</v>
      </c>
      <c r="E115" s="195" t="n">
        <f aca="false">E113+E110</f>
        <v>0</v>
      </c>
      <c r="F115" s="195" t="n">
        <f aca="false">F113+F110</f>
        <v>0</v>
      </c>
      <c r="G115" s="195" t="n">
        <v>0</v>
      </c>
      <c r="H115" s="195" t="n">
        <f aca="false">H113+H110</f>
        <v>0</v>
      </c>
      <c r="I115" s="195" t="n">
        <f aca="false">I113+I110</f>
        <v>0</v>
      </c>
      <c r="J115" s="195" t="n">
        <f aca="false">J113+J110</f>
        <v>0</v>
      </c>
      <c r="K115" s="195" t="n">
        <f aca="false">K113+K110</f>
        <v>0</v>
      </c>
      <c r="L115" s="195" t="n">
        <f aca="false">L113+L110</f>
        <v>0</v>
      </c>
      <c r="M115" s="195" t="n">
        <f aca="false">M113+M110</f>
        <v>0</v>
      </c>
      <c r="N115" s="195" t="n">
        <f aca="false">N113+N110</f>
        <v>-50871.4</v>
      </c>
    </row>
    <row r="116" customFormat="false" ht="12" hidden="false" customHeight="false" outlineLevel="0" collapsed="false">
      <c r="A116" s="128" t="s">
        <v>87</v>
      </c>
      <c r="B116" s="195" t="n">
        <f aca="false">B115/B106*100</f>
        <v>0.0201005766334972</v>
      </c>
      <c r="C116" s="195" t="e">
        <f aca="false">C115/C106*100</f>
        <v>#DIV/0!</v>
      </c>
      <c r="D116" s="195" t="e">
        <f aca="false">D115/D106*100</f>
        <v>#DIV/0!</v>
      </c>
      <c r="E116" s="195" t="e">
        <f aca="false">E115/E106*100</f>
        <v>#DIV/0!</v>
      </c>
      <c r="F116" s="195" t="e">
        <f aca="false">F115/F106*100</f>
        <v>#DIV/0!</v>
      </c>
      <c r="G116" s="195" t="e">
        <f aca="false">G115/G106*100</f>
        <v>#DIV/0!</v>
      </c>
      <c r="H116" s="195" t="e">
        <f aca="false">H115/H106*100</f>
        <v>#DIV/0!</v>
      </c>
      <c r="I116" s="195" t="e">
        <f aca="false">I115/I106*100</f>
        <v>#DIV/0!</v>
      </c>
      <c r="J116" s="195" t="e">
        <f aca="false">J115/J106*100</f>
        <v>#DIV/0!</v>
      </c>
      <c r="K116" s="195" t="e">
        <f aca="false">K115/K106*100</f>
        <v>#DIV/0!</v>
      </c>
      <c r="L116" s="195" t="e">
        <f aca="false">L115/L106*100</f>
        <v>#DIV/0!</v>
      </c>
      <c r="M116" s="195" t="e">
        <f aca="false">M115/M106*100</f>
        <v>#DIV/0!</v>
      </c>
      <c r="N116" s="195" t="n">
        <f aca="false">N115/N106*100</f>
        <v>-18.3910876646159</v>
      </c>
    </row>
    <row r="118" customFormat="false" ht="12" hidden="false" customHeight="false" outlineLevel="0" collapsed="false">
      <c r="A118" s="199" t="s">
        <v>220</v>
      </c>
      <c r="N118" s="200"/>
    </row>
    <row r="119" customFormat="false" ht="12" hidden="false" customHeight="false" outlineLevel="0" collapsed="false">
      <c r="A119" s="128" t="s">
        <v>80</v>
      </c>
      <c r="B119" s="195" t="n">
        <f aca="false">B105+B90+B76+B62+B48+B34+B20+B6</f>
        <v>303429.46</v>
      </c>
      <c r="C119" s="195" t="n">
        <v>0</v>
      </c>
      <c r="D119" s="195" t="n">
        <f aca="false">D105+D90+D76+D62+D48+D34+D20+D6</f>
        <v>0</v>
      </c>
      <c r="E119" s="195" t="n">
        <f aca="false">E105+E90+E76+E62+E48+E34+E20+E6</f>
        <v>0</v>
      </c>
      <c r="F119" s="195" t="n">
        <f aca="false">F105+F90+F76+F62+F48+F34+F20+F6</f>
        <v>0</v>
      </c>
      <c r="G119" s="195" t="n">
        <f aca="false">G105+G90+G76+G62+G48+G34+G20+G6</f>
        <v>0</v>
      </c>
      <c r="H119" s="195" t="n">
        <f aca="false">H105+H90+H76+H62+H48+H34+H20+H6</f>
        <v>0</v>
      </c>
      <c r="I119" s="195" t="n">
        <f aca="false">I105+I90+I76+I62+I48+I34+I20+I6</f>
        <v>0</v>
      </c>
      <c r="J119" s="195" t="n">
        <f aca="false">J105+J90+J76+J62+J48+J34+J20+J6</f>
        <v>0</v>
      </c>
      <c r="K119" s="195" t="n">
        <f aca="false">K105+K90+K76+K62+K48+K34+K20+K6</f>
        <v>0</v>
      </c>
      <c r="L119" s="195" t="n">
        <f aca="false">L105+L90+L76+L62+L48+L34+L20+L6</f>
        <v>0</v>
      </c>
      <c r="M119" s="195" t="n">
        <f aca="false">M105+M90+M76+M62+M48+M34+M20+M6</f>
        <v>0</v>
      </c>
      <c r="N119" s="200" t="n">
        <f aca="false">SUM(B119:M119)</f>
        <v>303429.46</v>
      </c>
    </row>
    <row r="120" customFormat="false" ht="12" hidden="false" customHeight="false" outlineLevel="0" collapsed="false">
      <c r="A120" s="128" t="s">
        <v>23</v>
      </c>
      <c r="B120" s="195" t="n">
        <v>1014302.98</v>
      </c>
      <c r="C120" s="195" t="n">
        <f aca="false">C106+C91+C77+C63+C49+C35+C21+C7</f>
        <v>0</v>
      </c>
      <c r="D120" s="195" t="n">
        <f aca="false">D106+D91+D77+D63+D49+D35+D21+D7</f>
        <v>0</v>
      </c>
      <c r="E120" s="195" t="n">
        <f aca="false">E106+E91+E77+E63+E49+E35+E21+E7</f>
        <v>0</v>
      </c>
      <c r="F120" s="195" t="n">
        <f aca="false">F106+F91+F77+F63+F49+F35+F21+F7</f>
        <v>0</v>
      </c>
      <c r="G120" s="195" t="n">
        <f aca="false">G106+G91+G77+G63+G49+G35+G21+G7</f>
        <v>0</v>
      </c>
      <c r="H120" s="195" t="n">
        <f aca="false">H106+H91+H77+H63+H49+H35+H21+H7</f>
        <v>0</v>
      </c>
      <c r="I120" s="195" t="n">
        <f aca="false">I106+I91+I77+I63+I49+I35+I21+I7</f>
        <v>0</v>
      </c>
      <c r="J120" s="195" t="n">
        <f aca="false">J106+J91+J77+J63+J49+J35+J21+J7</f>
        <v>0</v>
      </c>
      <c r="K120" s="195" t="n">
        <f aca="false">K106+K91+K77+K63+K49+K35+K21+K7</f>
        <v>0</v>
      </c>
      <c r="L120" s="195" t="n">
        <f aca="false">L106+L91+L77+L63+L49+L35+L21+L7</f>
        <v>0</v>
      </c>
      <c r="M120" s="195" t="n">
        <f aca="false">M106+M91+M77+M63+M49+M35+M21+M7</f>
        <v>0</v>
      </c>
      <c r="N120" s="200" t="n">
        <f aca="false">SUM(B120:M120)</f>
        <v>1014302.98</v>
      </c>
    </row>
    <row r="121" customFormat="false" ht="12" hidden="false" customHeight="false" outlineLevel="0" collapsed="false">
      <c r="A121" s="128" t="s">
        <v>81</v>
      </c>
      <c r="B121" s="195" t="n">
        <v>970498.1</v>
      </c>
      <c r="C121" s="195" t="n">
        <f aca="false">C107+C92+C78+C64+C50+C36+C22+C8</f>
        <v>0</v>
      </c>
      <c r="D121" s="195" t="n">
        <f aca="false">D107+D92+D78+D64+D50+D36+D22+D8</f>
        <v>0</v>
      </c>
      <c r="E121" s="195" t="n">
        <f aca="false">E107+E92+E78+E64+E50+E36+E22+E8</f>
        <v>0</v>
      </c>
      <c r="F121" s="195" t="n">
        <f aca="false">F107+F92+F78+F64+F50+F36+F22+F8</f>
        <v>0</v>
      </c>
      <c r="G121" s="195" t="n">
        <f aca="false">G107+G92+G78+G64+G50+G36+G22+G8</f>
        <v>0</v>
      </c>
      <c r="H121" s="195" t="n">
        <f aca="false">H107+H92+H78+H64+H50+H36+H22+H8</f>
        <v>0</v>
      </c>
      <c r="I121" s="195" t="n">
        <f aca="false">I107+I92+I78+I64+I50+I36+I22+I8</f>
        <v>0</v>
      </c>
      <c r="J121" s="195" t="n">
        <f aca="false">J107+J92+J78+J64+J50+J36+J22+J8</f>
        <v>0</v>
      </c>
      <c r="K121" s="195" t="n">
        <f aca="false">K107+K92+K78+K64+K50+K36+K22+K8</f>
        <v>0</v>
      </c>
      <c r="L121" s="195" t="n">
        <f aca="false">L107+L92+L78+L64+L50+L36+L22+L8</f>
        <v>0</v>
      </c>
      <c r="M121" s="195" t="n">
        <f aca="false">M107+M92+M78+M64+M50+M36+M22+M8</f>
        <v>0</v>
      </c>
      <c r="N121" s="200" t="n">
        <f aca="false">SUM(B121:M121)</f>
        <v>970498.1</v>
      </c>
    </row>
    <row r="122" customFormat="false" ht="12" hidden="false" customHeight="false" outlineLevel="0" collapsed="false">
      <c r="A122" s="128" t="s">
        <v>82</v>
      </c>
      <c r="B122" s="195" t="n">
        <f aca="false">B108+B93+B79+B65+B51+B37+B23+B9</f>
        <v>350818.44</v>
      </c>
      <c r="C122" s="195" t="n">
        <f aca="false">C108+C93+C79+C65+C51+C37+C23+C9</f>
        <v>0</v>
      </c>
      <c r="D122" s="195" t="n">
        <f aca="false">D108+D93+D79+D65+D51+D37+D23+D9</f>
        <v>0</v>
      </c>
      <c r="E122" s="195" t="n">
        <f aca="false">E108+E93+E79+E65+E51+E37+E23+E9</f>
        <v>0</v>
      </c>
      <c r="F122" s="195" t="n">
        <f aca="false">F108+F93+F79+F65+F51+F37+F23+F9</f>
        <v>0</v>
      </c>
      <c r="G122" s="195" t="n">
        <f aca="false">G108+G93+G79+G65+G51+G37+G23+G9</f>
        <v>0</v>
      </c>
      <c r="H122" s="195" t="n">
        <f aca="false">H108+H93+H79+H65+H51+H37+H23+H9</f>
        <v>0</v>
      </c>
      <c r="I122" s="195" t="n">
        <f aca="false">I108+I93+I79+I65+I51+I37+I23+I9</f>
        <v>0</v>
      </c>
      <c r="J122" s="195" t="n">
        <f aca="false">J108+J93+J79+J65+J51+J37+J23+J9</f>
        <v>0</v>
      </c>
      <c r="K122" s="195" t="n">
        <f aca="false">K108+K93+K79+K65+K51+K37+K23+K9</f>
        <v>0</v>
      </c>
      <c r="L122" s="195" t="n">
        <f aca="false">L108+L93+L79+L65+L51+L37+L23+L9</f>
        <v>0</v>
      </c>
      <c r="M122" s="195" t="n">
        <f aca="false">M108+M93+M79+M65+M51+M37+M23+M9</f>
        <v>0</v>
      </c>
      <c r="N122" s="200" t="n">
        <f aca="false">SUM(B122:M122)</f>
        <v>350818.44</v>
      </c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A124" s="128" t="s">
        <v>83</v>
      </c>
      <c r="B124" s="195" t="n">
        <f aca="false">SUM(B121:B122)-SUM(B119:B120)</f>
        <v>3584.10000000009</v>
      </c>
      <c r="C124" s="195" t="n">
        <f aca="false">SUM(C121:C122)-SUM(C119:C120)</f>
        <v>0</v>
      </c>
      <c r="D124" s="195" t="n">
        <f aca="false">SUM(D121:D122)-SUM(D119:D120)</f>
        <v>0</v>
      </c>
      <c r="E124" s="195" t="n">
        <f aca="false">SUM(E121:E122)-SUM(E119:E120)</f>
        <v>0</v>
      </c>
      <c r="F124" s="195" t="n">
        <f aca="false">SUM(F121:F122)-SUM(F119:F120)</f>
        <v>0</v>
      </c>
      <c r="G124" s="195" t="n">
        <f aca="false">SUM(G121:G122)-SUM(G119:G120)</f>
        <v>0</v>
      </c>
      <c r="H124" s="195" t="n">
        <f aca="false">SUM(H121:H122)-SUM(H119:H120)</f>
        <v>0</v>
      </c>
      <c r="I124" s="195" t="n">
        <f aca="false">SUM(I121:I122)-SUM(I119:I120)</f>
        <v>0</v>
      </c>
      <c r="J124" s="195" t="n">
        <f aca="false">SUM(J121:J122)-SUM(J119:J120)</f>
        <v>0</v>
      </c>
      <c r="K124" s="195" t="n">
        <f aca="false">SUM(K121:K122)-SUM(K119:K120)</f>
        <v>0</v>
      </c>
      <c r="L124" s="195" t="n">
        <f aca="false">SUM(L121:L122)-SUM(L119:L120)</f>
        <v>0</v>
      </c>
      <c r="M124" s="195" t="n">
        <f aca="false">SUM(M121:M122)-SUM(M119:M120)</f>
        <v>0</v>
      </c>
      <c r="N124" s="195" t="n">
        <f aca="false">SUM(N121:N122)-SUM(N119:N120)</f>
        <v>3584.10000000009</v>
      </c>
    </row>
    <row r="125" customFormat="false" ht="12" hidden="false" customHeight="false" outlineLevel="0" collapsed="false">
      <c r="A125" s="128" t="s">
        <v>84</v>
      </c>
      <c r="B125" s="195" t="n">
        <f aca="false">B124/B120*100</f>
        <v>0.353355956816778</v>
      </c>
      <c r="C125" s="195" t="e">
        <f aca="false">C124/C120*100</f>
        <v>#DIV/0!</v>
      </c>
      <c r="D125" s="195" t="e">
        <f aca="false">D124/D120*100</f>
        <v>#DIV/0!</v>
      </c>
      <c r="E125" s="195" t="e">
        <f aca="false">E124/E120*100</f>
        <v>#DIV/0!</v>
      </c>
      <c r="F125" s="195" t="e">
        <f aca="false">F124/F120*100</f>
        <v>#DIV/0!</v>
      </c>
      <c r="G125" s="195" t="e">
        <f aca="false">G124/G120*100</f>
        <v>#DIV/0!</v>
      </c>
      <c r="H125" s="195" t="e">
        <f aca="false">H124/H120*100</f>
        <v>#DIV/0!</v>
      </c>
      <c r="I125" s="195" t="e">
        <f aca="false">I124/I120*100</f>
        <v>#DIV/0!</v>
      </c>
      <c r="J125" s="195" t="e">
        <f aca="false">J124/J120*100</f>
        <v>#DIV/0!</v>
      </c>
      <c r="K125" s="195" t="e">
        <f aca="false">K124/K120*100</f>
        <v>#DIV/0!</v>
      </c>
      <c r="L125" s="195" t="e">
        <f aca="false">L124/L120*100</f>
        <v>#DIV/0!</v>
      </c>
      <c r="M125" s="195" t="e">
        <f aca="false">M124/M120*100</f>
        <v>#DIV/0!</v>
      </c>
      <c r="N125" s="195" t="n">
        <f aca="false">N124/N120*100</f>
        <v>0.353355956816778</v>
      </c>
    </row>
    <row r="127" customFormat="false" ht="12" hidden="false" customHeight="false" outlineLevel="0" collapsed="false">
      <c r="A127" s="128" t="s">
        <v>85</v>
      </c>
      <c r="B127" s="195" t="n">
        <v>0</v>
      </c>
      <c r="C127" s="195" t="n">
        <v>0</v>
      </c>
      <c r="D127" s="195" t="n">
        <v>0</v>
      </c>
      <c r="E127" s="195" t="n">
        <v>0</v>
      </c>
      <c r="F127" s="195" t="n">
        <v>0</v>
      </c>
      <c r="G127" s="195" t="n">
        <v>0</v>
      </c>
      <c r="H127" s="195" t="n">
        <v>0</v>
      </c>
      <c r="I127" s="195" t="n">
        <v>0</v>
      </c>
      <c r="J127" s="195" t="n">
        <v>0</v>
      </c>
      <c r="K127" s="195" t="n">
        <v>0</v>
      </c>
      <c r="L127" s="195" t="n">
        <v>0</v>
      </c>
      <c r="M127" s="195" t="n">
        <v>0</v>
      </c>
      <c r="N127" s="195" t="n">
        <f aca="false">SUM(B127:M127)</f>
        <v>0</v>
      </c>
    </row>
    <row r="129" customFormat="false" ht="12" hidden="false" customHeight="false" outlineLevel="0" collapsed="false">
      <c r="A129" s="128" t="s">
        <v>86</v>
      </c>
      <c r="B129" s="195" t="n">
        <f aca="false">B124-B127</f>
        <v>3584.10000000009</v>
      </c>
      <c r="C129" s="195" t="n">
        <f aca="false">C127+C124</f>
        <v>0</v>
      </c>
      <c r="D129" s="195" t="n">
        <f aca="false">D127+D124</f>
        <v>0</v>
      </c>
      <c r="E129" s="195" t="n">
        <f aca="false">E127+E124</f>
        <v>0</v>
      </c>
      <c r="F129" s="195" t="n">
        <f aca="false">F127+F124</f>
        <v>0</v>
      </c>
      <c r="G129" s="195" t="n">
        <f aca="false">G127+G124</f>
        <v>0</v>
      </c>
      <c r="H129" s="195" t="n">
        <f aca="false">H127+H124</f>
        <v>0</v>
      </c>
      <c r="I129" s="195" t="n">
        <f aca="false">I127+I124</f>
        <v>0</v>
      </c>
      <c r="J129" s="195" t="n">
        <f aca="false">J127+J124</f>
        <v>0</v>
      </c>
      <c r="K129" s="195" t="n">
        <f aca="false">K127+K124</f>
        <v>0</v>
      </c>
      <c r="L129" s="195" t="n">
        <f aca="false">L127+L124</f>
        <v>0</v>
      </c>
      <c r="M129" s="195" t="n">
        <f aca="false">M127+M124</f>
        <v>0</v>
      </c>
      <c r="N129" s="195" t="n">
        <f aca="false">N124+N127</f>
        <v>3584.10000000009</v>
      </c>
    </row>
    <row r="130" customFormat="false" ht="12" hidden="false" customHeight="false" outlineLevel="0" collapsed="false">
      <c r="A130" s="128" t="s">
        <v>87</v>
      </c>
      <c r="B130" s="195" t="n">
        <f aca="false">B129/B120*100</f>
        <v>0.353355956816778</v>
      </c>
      <c r="C130" s="195" t="e">
        <f aca="false">C129/C120*100</f>
        <v>#DIV/0!</v>
      </c>
      <c r="D130" s="195" t="e">
        <f aca="false">D129/D120*100</f>
        <v>#DIV/0!</v>
      </c>
      <c r="E130" s="195" t="e">
        <f aca="false">E129/E120*100</f>
        <v>#DIV/0!</v>
      </c>
      <c r="F130" s="195" t="e">
        <f aca="false">F129/F120*100</f>
        <v>#DIV/0!</v>
      </c>
      <c r="G130" s="195" t="e">
        <f aca="false">G129/G120*100</f>
        <v>#DIV/0!</v>
      </c>
      <c r="H130" s="195" t="e">
        <f aca="false">H129/H120*100</f>
        <v>#DIV/0!</v>
      </c>
      <c r="I130" s="195" t="e">
        <f aca="false">I129/I120*100</f>
        <v>#DIV/0!</v>
      </c>
      <c r="J130" s="195" t="e">
        <f aca="false">J129/J120*100</f>
        <v>#DIV/0!</v>
      </c>
      <c r="K130" s="195" t="e">
        <f aca="false">K129/K120*100</f>
        <v>#DIV/0!</v>
      </c>
      <c r="L130" s="195" t="e">
        <f aca="false">L129/L120*100</f>
        <v>#DIV/0!</v>
      </c>
      <c r="M130" s="195" t="e">
        <f aca="false">M129/M120*100</f>
        <v>#DIV/0!</v>
      </c>
      <c r="N130" s="195" t="n">
        <f aca="false">N129/N120*100</f>
        <v>0.353355956816778</v>
      </c>
    </row>
    <row r="131" customFormat="false" ht="12" hidden="false" customHeight="false" outlineLevel="0" collapsed="false">
      <c r="A131" s="196"/>
    </row>
    <row r="132" customFormat="false" ht="12" hidden="false" customHeight="false" outlineLevel="0" collapsed="false">
      <c r="I132" s="195"/>
      <c r="J132" s="195"/>
      <c r="K132" s="195"/>
      <c r="L132" s="195"/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I135" s="195"/>
      <c r="J135" s="195"/>
      <c r="K135" s="195"/>
      <c r="L135" s="195"/>
      <c r="M135" s="195"/>
      <c r="N135" s="200"/>
    </row>
    <row r="146" customFormat="false" ht="12" hidden="false" customHeight="false" outlineLevel="0" collapsed="false">
      <c r="A146" s="196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0" customFormat="false" ht="12" hidden="false" customHeight="false" outlineLevel="0" collapsed="false">
      <c r="N150" s="200"/>
    </row>
    <row r="152" customFormat="false" ht="12" hidden="false" customHeight="false" outlineLevel="0" collapsed="false">
      <c r="I152" s="195"/>
      <c r="J152" s="195"/>
      <c r="K152" s="195"/>
      <c r="L152" s="195"/>
      <c r="M152" s="195"/>
    </row>
    <row r="153" customFormat="false" ht="12" hidden="false" customHeight="false" outlineLevel="0" collapsed="false">
      <c r="I153" s="195"/>
      <c r="J153" s="195"/>
      <c r="K153" s="195"/>
      <c r="L153" s="195"/>
      <c r="M153" s="195"/>
    </row>
    <row r="160" customFormat="false" ht="12" hidden="false" customHeight="false" outlineLevel="0" collapsed="false">
      <c r="A160" s="196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74" customFormat="false" ht="12" hidden="false" customHeight="false" outlineLevel="0" collapsed="false">
      <c r="A174" s="196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1" customFormat="false" ht="12" hidden="false" customHeight="false" outlineLevel="0" collapsed="false">
      <c r="I181" s="195"/>
      <c r="J181" s="195"/>
      <c r="K181" s="195"/>
      <c r="L181" s="195"/>
      <c r="M181" s="195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3" customFormat="false" ht="12" hidden="false" customHeight="false" outlineLevel="0" collapsed="false">
      <c r="N193" s="200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</row>
    <row r="203" customFormat="false" ht="12" hidden="false" customHeight="false" outlineLevel="0" collapsed="false">
      <c r="A203" s="196"/>
    </row>
    <row r="204" customFormat="false" ht="12" hidden="false" customHeight="false" outlineLevel="0" collapsed="false">
      <c r="N204" s="200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9" customFormat="false" ht="12" hidden="false" customHeight="false" outlineLevel="0" collapsed="false">
      <c r="I209" s="195"/>
      <c r="J209" s="195"/>
      <c r="K209" s="195"/>
      <c r="L209" s="195"/>
      <c r="M209" s="195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7" customFormat="false" ht="12" hidden="false" customHeight="false" outlineLevel="0" collapsed="false">
      <c r="A217" s="196"/>
    </row>
    <row r="232" customFormat="false" ht="12" hidden="false" customHeight="false" outlineLevel="0" collapsed="false">
      <c r="A232" s="196"/>
    </row>
    <row r="246" customFormat="false" ht="12" hidden="false" customHeight="false" outlineLevel="0" collapsed="false">
      <c r="A246" s="196"/>
    </row>
    <row r="260" customFormat="false" ht="12" hidden="false" customHeight="false" outlineLevel="0" collapsed="false">
      <c r="A260" s="196"/>
    </row>
    <row r="275" customFormat="false" ht="12" hidden="false" customHeight="false" outlineLevel="0" collapsed="false">
      <c r="A275" s="196"/>
    </row>
    <row r="289" customFormat="false" ht="12" hidden="false" customHeight="false" outlineLevel="0" collapsed="false">
      <c r="A289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7" man="true" max="16383" min="0"/>
    <brk id="11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26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0" width="13.56"/>
    <col collapsed="false" customWidth="true" hidden="false" outlineLevel="0" max="2" min="2" style="2" width="12.14"/>
    <col collapsed="false" customWidth="true" hidden="false" outlineLevel="0" max="3" min="3" style="2" width="6.13"/>
    <col collapsed="false" customWidth="true" hidden="false" outlineLevel="0" max="4" min="4" style="82" width="12.14"/>
    <col collapsed="false" customWidth="true" hidden="false" outlineLevel="0" max="5" min="5" style="82" width="6.85"/>
    <col collapsed="false" customWidth="true" hidden="false" outlineLevel="0" max="6" min="6" style="82" width="12.14"/>
    <col collapsed="false" customWidth="true" hidden="false" outlineLevel="0" max="7" min="7" style="82" width="7.56"/>
    <col collapsed="false" customWidth="true" hidden="false" outlineLevel="0" max="8" min="8" style="82" width="12.14"/>
    <col collapsed="false" customWidth="true" hidden="false" outlineLevel="0" max="9" min="9" style="82" width="7.28"/>
    <col collapsed="false" customWidth="true" hidden="false" outlineLevel="0" max="10" min="10" style="82" width="12.14"/>
    <col collapsed="false" customWidth="true" hidden="false" outlineLevel="0" max="11" min="11" style="82" width="7.28"/>
    <col collapsed="false" customWidth="true" hidden="false" outlineLevel="0" max="17" min="12" style="82" width="12.14"/>
    <col collapsed="false" customWidth="true" hidden="false" outlineLevel="0" max="18" min="18" style="82" width="12.85"/>
    <col collapsed="false" customWidth="true" hidden="false" outlineLevel="0" max="22" min="19" style="82" width="12.14"/>
    <col collapsed="false" customWidth="true" hidden="false" outlineLevel="0" max="23" min="23" style="82" width="3.42"/>
    <col collapsed="false" customWidth="true" hidden="false" outlineLevel="0" max="24" min="24" style="82" width="12.99"/>
    <col collapsed="false" customWidth="false" hidden="false" outlineLevel="0" max="257" min="25" style="82" width="9.14"/>
  </cols>
  <sheetData>
    <row r="1" customFormat="false" ht="12.75" hidden="false" customHeight="false" outlineLevel="0" collapsed="false">
      <c r="A1" s="140" t="s">
        <v>61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customFormat="false" ht="12.75" hidden="false" customHeight="false" outlineLevel="0" collapsed="false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5" customFormat="false" ht="12.75" hidden="false" customHeight="false" outlineLevel="0" collapsed="false">
      <c r="B5" s="129" t="s">
        <v>62</v>
      </c>
      <c r="C5" s="129"/>
      <c r="D5" s="129" t="s">
        <v>62</v>
      </c>
      <c r="E5" s="129"/>
      <c r="F5" s="129" t="s">
        <v>62</v>
      </c>
      <c r="G5" s="129"/>
      <c r="H5" s="129" t="s">
        <v>62</v>
      </c>
      <c r="I5" s="129"/>
      <c r="J5" s="129" t="s">
        <v>62</v>
      </c>
      <c r="K5" s="129"/>
      <c r="L5" s="129" t="s">
        <v>62</v>
      </c>
      <c r="M5" s="129"/>
    </row>
    <row r="6" customFormat="false" ht="12.75" hidden="false" customHeight="false" outlineLevel="0" collapsed="false">
      <c r="A6" s="141"/>
      <c r="B6" s="142" t="n">
        <v>0.0004</v>
      </c>
      <c r="C6" s="142"/>
      <c r="D6" s="142" t="n">
        <v>0.0002</v>
      </c>
      <c r="E6" s="142"/>
      <c r="F6" s="142" t="n">
        <v>0.0002</v>
      </c>
      <c r="G6" s="142"/>
      <c r="H6" s="142" t="n">
        <v>0.0002</v>
      </c>
      <c r="I6" s="142"/>
      <c r="J6" s="142" t="n">
        <v>0.0002</v>
      </c>
      <c r="K6" s="142"/>
      <c r="L6" s="142" t="n">
        <v>0.0001</v>
      </c>
      <c r="M6" s="142"/>
      <c r="N6" s="2"/>
      <c r="O6" s="2"/>
      <c r="P6" s="143"/>
      <c r="Q6" s="118"/>
      <c r="R6" s="118"/>
      <c r="S6" s="143"/>
      <c r="T6" s="143"/>
      <c r="U6" s="143"/>
      <c r="V6" s="143"/>
      <c r="X6" s="144"/>
    </row>
    <row r="7" customFormat="false" ht="12.75" hidden="false" customHeight="false" outlineLevel="0" collapsed="false">
      <c r="A7" s="145" t="s">
        <v>63</v>
      </c>
      <c r="B7" s="146" t="s">
        <v>64</v>
      </c>
      <c r="C7" s="146"/>
      <c r="D7" s="146" t="s">
        <v>65</v>
      </c>
      <c r="E7" s="146"/>
      <c r="F7" s="146" t="s">
        <v>66</v>
      </c>
      <c r="G7" s="146"/>
      <c r="H7" s="146" t="s">
        <v>67</v>
      </c>
      <c r="I7" s="146"/>
      <c r="J7" s="146" t="s">
        <v>68</v>
      </c>
      <c r="K7" s="146"/>
      <c r="L7" s="147" t="s">
        <v>69</v>
      </c>
      <c r="M7" s="147"/>
      <c r="N7" s="2"/>
      <c r="O7" s="2"/>
      <c r="P7" s="143"/>
      <c r="Q7" s="118"/>
      <c r="R7" s="118"/>
      <c r="S7" s="143"/>
      <c r="T7" s="143"/>
      <c r="U7" s="143"/>
      <c r="V7" s="143"/>
      <c r="X7" s="144"/>
    </row>
    <row r="8" customFormat="false" ht="12.75" hidden="false" customHeight="false" outlineLevel="0" collapsed="false">
      <c r="A8" s="148"/>
      <c r="B8" s="149" t="s">
        <v>56</v>
      </c>
      <c r="C8" s="150" t="s">
        <v>57</v>
      </c>
      <c r="D8" s="149" t="s">
        <v>56</v>
      </c>
      <c r="E8" s="150" t="s">
        <v>57</v>
      </c>
      <c r="F8" s="149" t="s">
        <v>56</v>
      </c>
      <c r="G8" s="150" t="s">
        <v>57</v>
      </c>
      <c r="H8" s="149" t="s">
        <v>56</v>
      </c>
      <c r="I8" s="150" t="s">
        <v>57</v>
      </c>
      <c r="J8" s="149" t="s">
        <v>56</v>
      </c>
      <c r="K8" s="150" t="s">
        <v>57</v>
      </c>
      <c r="L8" s="149" t="s">
        <v>56</v>
      </c>
      <c r="M8" s="150" t="s">
        <v>57</v>
      </c>
      <c r="N8" s="2"/>
      <c r="O8" s="2"/>
      <c r="P8" s="143"/>
      <c r="Q8" s="118"/>
      <c r="R8" s="118"/>
      <c r="S8" s="143"/>
      <c r="T8" s="143"/>
      <c r="U8" s="143"/>
      <c r="V8" s="143"/>
      <c r="X8" s="144"/>
    </row>
    <row r="9" customFormat="false" ht="12.75" hidden="false" customHeight="false" outlineLevel="0" collapsed="false">
      <c r="A9" s="151" t="s">
        <v>4</v>
      </c>
      <c r="B9" s="152" t="n">
        <v>-322</v>
      </c>
      <c r="C9" s="153" t="n">
        <v>-0.06</v>
      </c>
      <c r="D9" s="53" t="n">
        <f aca="false">SUM('EOTT Gain(loss)'!B20:B22)</f>
        <v>-322.400000000023</v>
      </c>
      <c r="E9" s="154" t="n">
        <f aca="false">SUM(D9)/SUM('EOTT Gain(loss)'!B5:B7)*100</f>
        <v>-0.0605877781221486</v>
      </c>
      <c r="F9" s="155" t="n">
        <f aca="false">SUM('EOTT Gain(loss)'!B23:B25)</f>
        <v>0</v>
      </c>
      <c r="G9" s="154" t="e">
        <f aca="false">SUM(F9)/SUM('EOTT Gain(loss)'!B8:B10)*100</f>
        <v>#DIV/0!</v>
      </c>
      <c r="H9" s="156" t="n">
        <f aca="false">SUM('EOTT Gain(loss)'!B26:B28)</f>
        <v>0</v>
      </c>
      <c r="I9" s="157" t="e">
        <f aca="false">SUM(H9)/SUM('EOTT Gain(loss)'!B11:B13)*100</f>
        <v>#DIV/0!</v>
      </c>
      <c r="J9" s="158" t="n">
        <f aca="false">SUM('EOTT Gain(loss)'!B29:B31)</f>
        <v>0</v>
      </c>
      <c r="K9" s="153" t="e">
        <f aca="false">SUM(J9)/SUM('EOTT Gain(loss)'!B14:B16)*100</f>
        <v>#DIV/0!</v>
      </c>
      <c r="L9" s="155" t="n">
        <f aca="false">'EOTT Gain(loss)'!B32</f>
        <v>-322.400000000023</v>
      </c>
      <c r="M9" s="154" t="n">
        <f aca="false">'EOTT Gain(loss)'!B48</f>
        <v>-0.0605877781221486</v>
      </c>
      <c r="N9" s="2"/>
      <c r="O9" s="2"/>
      <c r="P9" s="143"/>
      <c r="Q9" s="118"/>
      <c r="R9" s="118"/>
      <c r="S9" s="143"/>
      <c r="T9" s="143"/>
      <c r="U9" s="143"/>
      <c r="V9" s="143"/>
      <c r="X9" s="144"/>
    </row>
    <row r="10" customFormat="false" ht="12.75" hidden="false" customHeight="false" outlineLevel="0" collapsed="false">
      <c r="A10" s="159" t="s">
        <v>5</v>
      </c>
      <c r="B10" s="152" t="n">
        <v>-2175</v>
      </c>
      <c r="C10" s="153" t="n">
        <v>-0.16</v>
      </c>
      <c r="D10" s="53" t="n">
        <f aca="false">SUM('EOTT Gain(loss)'!C20:C22)</f>
        <v>-2175.25</v>
      </c>
      <c r="E10" s="154" t="n">
        <f aca="false">SUM(D10)/SUM('EOTT Gain(loss)'!C5:C7)*100</f>
        <v>-0.164697856264991</v>
      </c>
      <c r="F10" s="156" t="n">
        <f aca="false">SUM('EOTT Gain(loss)'!C23:C25)</f>
        <v>0</v>
      </c>
      <c r="G10" s="157" t="e">
        <f aca="false">SUM(F10)/SUM('EOTT Gain(loss)'!C8:C10)*100</f>
        <v>#DIV/0!</v>
      </c>
      <c r="H10" s="155" t="n">
        <f aca="false">SUM('EOTT Gain(loss)'!C26:C28)</f>
        <v>0</v>
      </c>
      <c r="I10" s="154" t="e">
        <f aca="false">SUM(H10)/SUM('EOTT Gain(loss)'!C11:C13)*100</f>
        <v>#DIV/0!</v>
      </c>
      <c r="J10" s="156" t="n">
        <f aca="false">SUM('EOTT Gain(loss)'!C29:C31)</f>
        <v>0</v>
      </c>
      <c r="K10" s="157" t="e">
        <f aca="false">SUM(J10)/SUM('EOTT Gain(loss)'!C14:C16)*100</f>
        <v>#DIV/0!</v>
      </c>
      <c r="L10" s="155" t="n">
        <f aca="false">'EOTT Gain(loss)'!C32</f>
        <v>-2175.25</v>
      </c>
      <c r="M10" s="154" t="n">
        <f aca="false">'EOTT Gain(loss)'!C48</f>
        <v>-0.164697856264991</v>
      </c>
      <c r="N10" s="2"/>
      <c r="O10" s="2"/>
      <c r="P10" s="143"/>
      <c r="Q10" s="118"/>
      <c r="R10" s="118"/>
      <c r="S10" s="143"/>
      <c r="T10" s="143"/>
      <c r="U10" s="143"/>
      <c r="V10" s="143"/>
      <c r="X10" s="144"/>
    </row>
    <row r="11" customFormat="false" ht="12.75" hidden="false" customHeight="false" outlineLevel="0" collapsed="false">
      <c r="A11" s="159" t="s">
        <v>6</v>
      </c>
      <c r="B11" s="53" t="n">
        <v>740</v>
      </c>
      <c r="C11" s="154" t="n">
        <v>1.14</v>
      </c>
      <c r="D11" s="53" t="n">
        <f aca="false">SUM('EOTT Gain(loss)'!D20:D22)</f>
        <v>739.650000000023</v>
      </c>
      <c r="E11" s="154" t="n">
        <f aca="false">SUM(D11)/SUM('EOTT Gain(loss)'!D5:D7)*100</f>
        <v>1.13603114812643</v>
      </c>
      <c r="F11" s="155" t="n">
        <f aca="false">SUM('EOTT Gain(loss)'!D23:D25)</f>
        <v>0</v>
      </c>
      <c r="G11" s="154" t="e">
        <f aca="false">SUM(F11)/SUM('EOTT Gain(loss)'!D8:D10)*100</f>
        <v>#DIV/0!</v>
      </c>
      <c r="H11" s="155" t="n">
        <f aca="false">SUM('EOTT Gain(loss)'!D26:D28)</f>
        <v>0</v>
      </c>
      <c r="I11" s="154" t="e">
        <f aca="false">SUM(H11)/SUM('EOTT Gain(loss)'!D11:D13)*100</f>
        <v>#DIV/0!</v>
      </c>
      <c r="J11" s="155" t="n">
        <f aca="false">SUM('EOTT Gain(loss)'!D29:D31)</f>
        <v>0</v>
      </c>
      <c r="K11" s="154" t="e">
        <f aca="false">SUM(J11)/SUM('EOTT Gain(loss)'!D14:D16)*100</f>
        <v>#DIV/0!</v>
      </c>
      <c r="L11" s="155" t="n">
        <f aca="false">'EOTT Gain(loss)'!D32</f>
        <v>739.650000000023</v>
      </c>
      <c r="M11" s="154" t="n">
        <f aca="false">'EOTT Gain(loss)'!D48</f>
        <v>1.13603114812643</v>
      </c>
      <c r="N11" s="2"/>
      <c r="O11" s="2"/>
      <c r="P11" s="143"/>
      <c r="Q11" s="118"/>
      <c r="R11" s="118"/>
      <c r="S11" s="143"/>
      <c r="T11" s="143"/>
      <c r="U11" s="143"/>
      <c r="V11" s="143"/>
      <c r="X11" s="144"/>
    </row>
    <row r="12" customFormat="false" ht="12.75" hidden="false" customHeight="false" outlineLevel="0" collapsed="false">
      <c r="A12" s="159" t="s">
        <v>70</v>
      </c>
      <c r="B12" s="152" t="n">
        <v>434</v>
      </c>
      <c r="C12" s="153" t="n">
        <v>0.15</v>
      </c>
      <c r="D12" s="53" t="n">
        <f aca="false">SUM('EOTT Gain(loss)'!E20:E22)</f>
        <v>434.200000000012</v>
      </c>
      <c r="E12" s="154" t="n">
        <f aca="false">SUM(D12)/SUM('EOTT Gain(loss)'!E5:E7)*100</f>
        <v>0.153423013360138</v>
      </c>
      <c r="F12" s="156" t="n">
        <f aca="false">SUM('EOTT Gain(loss)'!E23:E25)</f>
        <v>0</v>
      </c>
      <c r="G12" s="157" t="e">
        <f aca="false">SUM(F12)/SUM('EOTT Gain(loss)'!E8:E10)*100</f>
        <v>#DIV/0!</v>
      </c>
      <c r="H12" s="156" t="n">
        <f aca="false">SUM('EOTT Gain(loss)'!E26:E28)</f>
        <v>0</v>
      </c>
      <c r="I12" s="157" t="e">
        <f aca="false">SUM(H12)/SUM('EOTT Gain(loss)'!E11:E13)*100</f>
        <v>#DIV/0!</v>
      </c>
      <c r="J12" s="158" t="n">
        <f aca="false">SUM('EOTT Gain(loss)'!E29:E31)</f>
        <v>0</v>
      </c>
      <c r="K12" s="153" t="e">
        <f aca="false">SUM(J12)/SUM('EOTT Gain(loss)'!E14:E16)*100</f>
        <v>#DIV/0!</v>
      </c>
      <c r="L12" s="155" t="n">
        <f aca="false">'EOTT Gain(loss)'!E32</f>
        <v>434.200000000012</v>
      </c>
      <c r="M12" s="154" t="n">
        <f aca="false">'EOTT Gain(loss)'!E48</f>
        <v>0.153423013360138</v>
      </c>
      <c r="N12" s="2"/>
      <c r="O12" s="2"/>
      <c r="P12" s="143"/>
      <c r="Q12" s="118"/>
      <c r="R12" s="118"/>
      <c r="S12" s="143"/>
      <c r="T12" s="143"/>
      <c r="U12" s="143"/>
      <c r="V12" s="143"/>
      <c r="X12" s="144"/>
    </row>
    <row r="13" customFormat="false" ht="12.75" hidden="false" customHeight="false" outlineLevel="0" collapsed="false">
      <c r="A13" s="159" t="s">
        <v>8</v>
      </c>
      <c r="B13" s="53" t="n">
        <v>1990</v>
      </c>
      <c r="C13" s="154" t="n">
        <v>0.18</v>
      </c>
      <c r="D13" s="53" t="n">
        <f aca="false">SUM('EOTT Gain(loss)'!F20:F22)</f>
        <v>1990.09000000008</v>
      </c>
      <c r="E13" s="154" t="n">
        <f aca="false">SUM(D13)/SUM('EOTT Gain(loss)'!F5:F7)*100</f>
        <v>0.182446387413661</v>
      </c>
      <c r="F13" s="155" t="n">
        <f aca="false">SUM('EOTT Gain(loss)'!F23:F25)</f>
        <v>0</v>
      </c>
      <c r="G13" s="154" t="e">
        <f aca="false">SUM(F13)/SUM('EOTT Gain(loss)'!F8:F10)*100</f>
        <v>#DIV/0!</v>
      </c>
      <c r="H13" s="155" t="n">
        <f aca="false">SUM('EOTT Gain(loss)'!F26:F28)</f>
        <v>0</v>
      </c>
      <c r="I13" s="154" t="e">
        <f aca="false">SUM(H13)/SUM('EOTT Gain(loss)'!F11:F13)*100</f>
        <v>#DIV/0!</v>
      </c>
      <c r="J13" s="155" t="n">
        <f aca="false">SUM('EOTT Gain(loss)'!F29:F31)</f>
        <v>0</v>
      </c>
      <c r="K13" s="154" t="e">
        <f aca="false">SUM(J13)/SUM('EOTT Gain(loss)'!F14:F16)*100</f>
        <v>#DIV/0!</v>
      </c>
      <c r="L13" s="155" t="n">
        <f aca="false">'EOTT Gain(loss)'!F32</f>
        <v>1990.09000000008</v>
      </c>
      <c r="M13" s="154" t="n">
        <f aca="false">'EOTT Gain(loss)'!F48</f>
        <v>0.182446387413661</v>
      </c>
      <c r="N13" s="2"/>
      <c r="O13" s="2"/>
      <c r="P13" s="143"/>
      <c r="Q13" s="118"/>
      <c r="R13" s="118"/>
      <c r="S13" s="143"/>
      <c r="T13" s="143"/>
      <c r="U13" s="143"/>
      <c r="V13" s="143"/>
      <c r="X13" s="144"/>
    </row>
    <row r="14" customFormat="false" ht="12.75" hidden="false" customHeight="false" outlineLevel="0" collapsed="false">
      <c r="A14" s="159" t="s">
        <v>9</v>
      </c>
      <c r="B14" s="152" t="n">
        <v>587</v>
      </c>
      <c r="C14" s="153" t="n">
        <v>0.16</v>
      </c>
      <c r="D14" s="53" t="n">
        <f aca="false">SUM('EOTT Gain(loss)'!G20:G22)</f>
        <v>587.380000000063</v>
      </c>
      <c r="E14" s="154" t="n">
        <f aca="false">SUM(D14)/SUM('EOTT Gain(loss)'!G5:G7)*100</f>
        <v>0.155702936144715</v>
      </c>
      <c r="F14" s="155" t="n">
        <f aca="false">SUM('EOTT Gain(loss)'!G23:G25)</f>
        <v>0</v>
      </c>
      <c r="G14" s="154" t="e">
        <f aca="false">SUM(F14)/SUM('EOTT Gain(loss)'!G8:G10)*100</f>
        <v>#DIV/0!</v>
      </c>
      <c r="H14" s="155" t="n">
        <f aca="false">SUM('EOTT Gain(loss)'!G26:G28)</f>
        <v>0</v>
      </c>
      <c r="I14" s="154" t="e">
        <f aca="false">SUM(H14)/SUM('EOTT Gain(loss)'!G11:G13)*100</f>
        <v>#DIV/0!</v>
      </c>
      <c r="J14" s="156" t="n">
        <f aca="false">SUM('EOTT Gain(loss)'!G29:G31)</f>
        <v>0</v>
      </c>
      <c r="K14" s="157" t="e">
        <f aca="false">SUM(J14)/SUM('EOTT Gain(loss)'!G14:G16)*100</f>
        <v>#DIV/0!</v>
      </c>
      <c r="L14" s="155" t="n">
        <f aca="false">'EOTT Gain(loss)'!G32</f>
        <v>587.380000000063</v>
      </c>
      <c r="M14" s="154" t="n">
        <f aca="false">'EOTT Gain(loss)'!G48</f>
        <v>0.155702936144715</v>
      </c>
      <c r="N14" s="2"/>
      <c r="O14" s="2"/>
      <c r="P14" s="143"/>
      <c r="Q14" s="118"/>
      <c r="R14" s="118"/>
      <c r="S14" s="143"/>
      <c r="T14" s="143"/>
      <c r="U14" s="143"/>
      <c r="V14" s="143"/>
      <c r="X14" s="144"/>
    </row>
    <row r="15" customFormat="false" ht="12.75" hidden="false" customHeight="false" outlineLevel="0" collapsed="false">
      <c r="A15" s="160" t="s">
        <v>71</v>
      </c>
      <c r="B15" s="55" t="n">
        <v>8605</v>
      </c>
      <c r="C15" s="161" t="n">
        <v>0.47</v>
      </c>
      <c r="D15" s="32" t="n">
        <f aca="false">SUM('EOTT Gain(loss)'!H20:H22)</f>
        <v>8604.69999999972</v>
      </c>
      <c r="E15" s="162" t="n">
        <f aca="false">SUM(D15)/SUM('EOTT Gain(loss)'!H5:H7)*100</f>
        <v>0.466818131872236</v>
      </c>
      <c r="F15" s="163" t="n">
        <f aca="false">SUM('EOTT Gain(loss)'!H23:H25)</f>
        <v>0</v>
      </c>
      <c r="G15" s="164" t="e">
        <f aca="false">SUM(F15)/SUM('EOTT Gain(loss)'!H8:H10)*100</f>
        <v>#DIV/0!</v>
      </c>
      <c r="H15" s="163" t="n">
        <f aca="false">SUM('EOTT Gain(loss)'!H26:H28)</f>
        <v>0</v>
      </c>
      <c r="I15" s="164" t="e">
        <f aca="false">SUM(H15)/SUM('EOTT Gain(loss)'!H11:H13)*100</f>
        <v>#DIV/0!</v>
      </c>
      <c r="J15" s="165" t="n">
        <f aca="false">SUM('EOTT Gain(loss)'!H29:H31)</f>
        <v>0</v>
      </c>
      <c r="K15" s="162" t="e">
        <f aca="false">SUM(J15)/SUM('EOTT Gain(loss)'!H14:H16)*100</f>
        <v>#DIV/0!</v>
      </c>
      <c r="L15" s="166" t="n">
        <f aca="false">'EOTT Gain(loss)'!H32</f>
        <v>8604.69999999972</v>
      </c>
      <c r="M15" s="161" t="n">
        <f aca="false">'EOTT Gain(loss)'!H48</f>
        <v>0.466818131872236</v>
      </c>
      <c r="N15" s="2"/>
      <c r="O15" s="2"/>
      <c r="P15" s="2"/>
      <c r="Q15" s="167"/>
      <c r="R15" s="2"/>
      <c r="S15" s="2"/>
      <c r="T15" s="2"/>
      <c r="U15" s="2"/>
      <c r="V15" s="2"/>
      <c r="W15" s="2"/>
      <c r="X15" s="2"/>
    </row>
    <row r="16" customFormat="false" ht="12.75" hidden="false" customHeight="false" outlineLevel="0" collapsed="false">
      <c r="A16" s="160" t="s">
        <v>72</v>
      </c>
      <c r="B16" s="32" t="n">
        <v>958</v>
      </c>
      <c r="C16" s="162" t="n">
        <v>0.07</v>
      </c>
      <c r="D16" s="32" t="n">
        <f aca="false">SUM('EOTT Gain(loss)'!I20:I22)</f>
        <v>958.239999999991</v>
      </c>
      <c r="E16" s="162" t="n">
        <f aca="false">SUM(D16)/SUM('EOTT Gain(loss)'!I5:I7)*100</f>
        <v>0.070220909408702</v>
      </c>
      <c r="F16" s="165" t="n">
        <f aca="false">SUM('EOTT Gain(loss)'!I23:I25)</f>
        <v>0</v>
      </c>
      <c r="G16" s="162" t="e">
        <f aca="false">SUM(F16)/SUM('EOTT Gain(loss)'!I8:I10)*100</f>
        <v>#DIV/0!</v>
      </c>
      <c r="H16" s="165" t="n">
        <f aca="false">SUM('EOTT Gain(loss)'!I26:I28)</f>
        <v>0</v>
      </c>
      <c r="I16" s="162" t="e">
        <f aca="false">SUM(H16)/SUM('EOTT Gain(loss)'!I11:I13)*100</f>
        <v>#DIV/0!</v>
      </c>
      <c r="J16" s="165" t="n">
        <f aca="false">SUM('EOTT Gain(loss)'!I29)</f>
        <v>0</v>
      </c>
      <c r="K16" s="162" t="e">
        <f aca="false">SUM(J16)/SUM('EOTT Gain(loss)'!I14:I16)*100</f>
        <v>#DIV/0!</v>
      </c>
      <c r="L16" s="165" t="n">
        <f aca="false">'EOTT Gain(loss)'!I32</f>
        <v>958.239999999991</v>
      </c>
      <c r="M16" s="162" t="n">
        <f aca="false">'EOTT Gain(loss)'!I48</f>
        <v>0.070220909408702</v>
      </c>
      <c r="N16" s="2"/>
      <c r="O16" s="2"/>
    </row>
    <row r="17" customFormat="false" ht="12.75" hidden="false" customHeight="false" outlineLevel="0" collapsed="false">
      <c r="A17" s="160" t="s">
        <v>73</v>
      </c>
      <c r="B17" s="32" t="n">
        <v>-406</v>
      </c>
      <c r="C17" s="168" t="n">
        <v>-0.37</v>
      </c>
      <c r="D17" s="169" t="n">
        <f aca="false">SUM('EOTT Gain(loss)'!J20:J22)</f>
        <v>-406.309999999969</v>
      </c>
      <c r="E17" s="170" t="n">
        <f aca="false">SUM(D17)/SUM('EOTT Gain(loss)'!J5:J7)*100</f>
        <v>-0.371740749642535</v>
      </c>
      <c r="F17" s="171" t="n">
        <f aca="false">SUM('EOTT Gain(loss)'!J23:J25)</f>
        <v>0</v>
      </c>
      <c r="G17" s="170" t="e">
        <f aca="false">SUM(F17)/SUM('EOTT Gain(loss)'!J8:J10)*100</f>
        <v>#DIV/0!</v>
      </c>
      <c r="H17" s="171" t="n">
        <f aca="false">SUM('EOTT Gain(loss)'!J26:J28)</f>
        <v>0</v>
      </c>
      <c r="I17" s="170" t="e">
        <f aca="false">SUM(H17)/SUM('EOTT Gain(loss)'!J11:J13)*100</f>
        <v>#DIV/0!</v>
      </c>
      <c r="J17" s="171" t="n">
        <f aca="false">SUM('EOTT Gain(loss)'!J29:J31)</f>
        <v>0</v>
      </c>
      <c r="K17" s="170" t="e">
        <f aca="false">SUM(J17)/SUM('EOTT Gain(loss)'!J14:J16)*100</f>
        <v>#DIV/0!</v>
      </c>
      <c r="L17" s="171" t="n">
        <f aca="false">'EOTT Gain(loss)'!J32</f>
        <v>-406.309999999969</v>
      </c>
      <c r="M17" s="170" t="n">
        <f aca="false">'EOTT Gain(loss)'!J48</f>
        <v>-0.371740749642535</v>
      </c>
    </row>
    <row r="18" customFormat="false" ht="12.75" hidden="false" customHeight="false" outlineLevel="0" collapsed="false">
      <c r="A18" s="172" t="s">
        <v>12</v>
      </c>
      <c r="B18" s="55" t="n">
        <v>3584</v>
      </c>
      <c r="C18" s="161" t="n">
        <v>0.35</v>
      </c>
      <c r="D18" s="169" t="n">
        <f aca="false">SUM('EOTT Gain(loss)'!K20:K22)</f>
        <v>3584.10000000009</v>
      </c>
      <c r="E18" s="173" t="n">
        <f aca="false">SUM(D18)/SUM('EOTT Gain(loss)'!K5:K7)*100</f>
        <v>0.353355956816778</v>
      </c>
      <c r="F18" s="171" t="n">
        <f aca="false">SUM('EOTT Gain(loss)'!K23:K25)</f>
        <v>0</v>
      </c>
      <c r="G18" s="170" t="e">
        <f aca="false">SUM(F18)/SUM('EOTT Gain(loss)'!K8:K10)*100</f>
        <v>#DIV/0!</v>
      </c>
      <c r="H18" s="171" t="n">
        <f aca="false">SUM('EOTT Gain(loss)'!K26:K28)</f>
        <v>0</v>
      </c>
      <c r="I18" s="170" t="e">
        <f aca="false">SUM(H18)/SUM('EOTT Gain(loss)'!K11:K13)*100</f>
        <v>#DIV/0!</v>
      </c>
      <c r="J18" s="171" t="n">
        <f aca="false">SUM('EOTT Gain(loss)'!K29:K31)</f>
        <v>0</v>
      </c>
      <c r="K18" s="170" t="e">
        <f aca="false">SUM(J18)/SUM('EOTT Gain(loss)'!K14:K16)*100</f>
        <v>#DIV/0!</v>
      </c>
      <c r="L18" s="171" t="n">
        <f aca="false">'EOTT Gain(loss)'!K32</f>
        <v>3584.10000000009</v>
      </c>
      <c r="M18" s="170" t="n">
        <f aca="false">'EOTT Gain(loss)'!K48</f>
        <v>0.353355956816778</v>
      </c>
    </row>
    <row r="19" customFormat="false" ht="12.75" hidden="false" customHeight="false" outlineLevel="0" collapsed="false">
      <c r="A19" s="172" t="s">
        <v>13</v>
      </c>
      <c r="B19" s="32" t="n">
        <v>1388</v>
      </c>
      <c r="C19" s="162" t="n">
        <v>0.79</v>
      </c>
      <c r="D19" s="174" t="n">
        <f aca="false">SUM('EOTT Gain(loss)'!L20:L22)</f>
        <v>1388.32999999984</v>
      </c>
      <c r="E19" s="170" t="n">
        <f aca="false">SUM(D19)/SUM('EOTT Gain(loss)'!L5:L7)*100</f>
        <v>0.786774806998298</v>
      </c>
      <c r="F19" s="171" t="n">
        <f aca="false">SUM('EOTT Gain(loss)'!L23:L25)</f>
        <v>0</v>
      </c>
      <c r="G19" s="170" t="e">
        <f aca="false">SUM(F19)/SUM('EOTT Gain(loss)'!L8:L10)*100</f>
        <v>#DIV/0!</v>
      </c>
      <c r="H19" s="171" t="n">
        <f aca="false">SUM('EOTT Gain(loss)'!L26:L28)</f>
        <v>0</v>
      </c>
      <c r="I19" s="170" t="e">
        <f aca="false">SUM(H19)/SUM('EOTT Gain(loss)'!L11:L13)*100</f>
        <v>#DIV/0!</v>
      </c>
      <c r="J19" s="171" t="n">
        <f aca="false">SUM('EOTT Gain(loss)'!L29:L31)</f>
        <v>0</v>
      </c>
      <c r="K19" s="170" t="e">
        <f aca="false">SUM(J19)/SUM('EOTT Gain(loss)'!L14:L16)*100</f>
        <v>#DIV/0!</v>
      </c>
      <c r="L19" s="175" t="n">
        <f aca="false">'EOTT Gain(loss)'!L32</f>
        <v>1388.32999999984</v>
      </c>
      <c r="M19" s="173" t="n">
        <f aca="false">'EOTT Gain(loss)'!L48</f>
        <v>0.786774806998298</v>
      </c>
    </row>
    <row r="20" customFormat="false" ht="12.75" hidden="false" customHeight="false" outlineLevel="0" collapsed="false">
      <c r="A20" s="172" t="s">
        <v>14</v>
      </c>
      <c r="B20" s="32" t="n">
        <v>-3365</v>
      </c>
      <c r="C20" s="161" t="n">
        <v>-0.43</v>
      </c>
      <c r="D20" s="169" t="n">
        <f aca="false">SUM('EOTT Gain(loss)'!M20:M22)</f>
        <v>-3365.48999999999</v>
      </c>
      <c r="E20" s="173" t="n">
        <f aca="false">SUM(D20)/SUM('EOTT Gain(loss)'!M5:M7)*100</f>
        <v>-0.430519255991948</v>
      </c>
      <c r="F20" s="175" t="n">
        <f aca="false">SUM('EOTT Gain(loss)'!M23:M25)</f>
        <v>0</v>
      </c>
      <c r="G20" s="173" t="e">
        <f aca="false">SUM(F20)/SUM('EOTT Gain(loss)'!M8:M10)*100</f>
        <v>#DIV/0!</v>
      </c>
      <c r="H20" s="175" t="n">
        <f aca="false">SUM('EOTT Gain(loss)'!M26:M28)</f>
        <v>0</v>
      </c>
      <c r="I20" s="173" t="e">
        <f aca="false">SUM(H20)/SUM('EOTT Gain(loss)'!M11:M13)*100</f>
        <v>#DIV/0!</v>
      </c>
      <c r="J20" s="175" t="n">
        <f aca="false">SUM('EOTT Gain(loss)'!M29:M31)</f>
        <v>0</v>
      </c>
      <c r="K20" s="173" t="e">
        <f aca="false">SUM(J20)/SUM('EOTT Gain(loss)'!M14:M16)*100</f>
        <v>#DIV/0!</v>
      </c>
      <c r="L20" s="175" t="n">
        <f aca="false">'EOTT Gain(loss)'!M32</f>
        <v>-3365.48999999999</v>
      </c>
      <c r="M20" s="173" t="n">
        <f aca="false">'EOTT Gain(loss)'!M48</f>
        <v>-0.430519255991948</v>
      </c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</row>
    <row r="21" customFormat="false" ht="12.75" hidden="false" customHeight="false" outlineLevel="0" collapsed="false">
      <c r="A21" s="172" t="s">
        <v>15</v>
      </c>
      <c r="B21" s="32" t="n">
        <v>-484</v>
      </c>
      <c r="C21" s="161" t="n">
        <v>-0.1</v>
      </c>
      <c r="D21" s="169" t="n">
        <f aca="false">SUM('EOTT Gain(loss)'!N20:N22)</f>
        <v>-484</v>
      </c>
      <c r="E21" s="173" t="n">
        <f aca="false">SUM(D21)/SUM('EOTT Gain(loss)'!N5:N7)*100</f>
        <v>-0.0973430652800295</v>
      </c>
      <c r="F21" s="175" t="n">
        <f aca="false">SUM('EOTT Gain(loss)'!N23:N25)</f>
        <v>0</v>
      </c>
      <c r="G21" s="173" t="e">
        <f aca="false">SUM(F21)/SUM('EOTT Gain(loss)'!N8:N10)*100</f>
        <v>#DIV/0!</v>
      </c>
      <c r="H21" s="175" t="n">
        <f aca="false">SUM('EOTT Gain(loss)'!N26:N28)</f>
        <v>0</v>
      </c>
      <c r="I21" s="173" t="e">
        <f aca="false">SUM(H21)/SUM('EOTT Gain(loss)'!N11:N13)*100</f>
        <v>#DIV/0!</v>
      </c>
      <c r="J21" s="175" t="n">
        <f aca="false">SUM('EOTT Gain(loss)'!N29:N31)</f>
        <v>0</v>
      </c>
      <c r="K21" s="173" t="e">
        <f aca="false">SUM(J21)/SUM('EOTT Gain(loss)'!N14:N16)*100</f>
        <v>#DIV/0!</v>
      </c>
      <c r="L21" s="175" t="n">
        <f aca="false">'EOTT Gain(loss)'!N32</f>
        <v>-484</v>
      </c>
      <c r="M21" s="173" t="n">
        <f aca="false">'EOTT Gain(loss)'!N48</f>
        <v>-0.0973430652800295</v>
      </c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</row>
    <row r="22" customFormat="false" ht="12.75" hidden="false" customHeight="false" outlineLevel="0" collapsed="false">
      <c r="A22" s="172" t="s">
        <v>16</v>
      </c>
      <c r="B22" s="32" t="n">
        <v>-260</v>
      </c>
      <c r="C22" s="162" t="n">
        <v>-0.08</v>
      </c>
      <c r="D22" s="174" t="n">
        <f aca="false">SUM('EOTT Gain(loss)'!O20:O22)</f>
        <v>-260.280000000028</v>
      </c>
      <c r="E22" s="170" t="n">
        <f aca="false">SUM(D22)/SUM('EOTT Gain(loss)'!O5:O7)*100</f>
        <v>-0.0842015335950072</v>
      </c>
      <c r="F22" s="171" t="n">
        <f aca="false">SUM('EOTT Gain(loss)'!O23:O25)</f>
        <v>0</v>
      </c>
      <c r="G22" s="170" t="e">
        <f aca="false">SUM(F22)/SUM('EOTT Gain(loss)'!O8:O10)*100</f>
        <v>#DIV/0!</v>
      </c>
      <c r="H22" s="171" t="n">
        <f aca="false">SUM('EOTT Gain(loss)'!O26:O28)</f>
        <v>0</v>
      </c>
      <c r="I22" s="170" t="e">
        <f aca="false">SUM(H22)/SUM('EOTT Gain(loss)'!O11:O13)*100</f>
        <v>#DIV/0!</v>
      </c>
      <c r="J22" s="171" t="n">
        <f aca="false">SUM('EOTT Gain(loss)'!O29:O31)</f>
        <v>0</v>
      </c>
      <c r="K22" s="170" t="e">
        <f aca="false">SUM(J22)/SUM('EOTT Gain(loss)'!O14:O16)*100</f>
        <v>#DIV/0!</v>
      </c>
      <c r="L22" s="171" t="n">
        <f aca="false">'EOTT Gain(loss)'!O32</f>
        <v>-260.280000000028</v>
      </c>
      <c r="M22" s="170" t="n">
        <f aca="false">'EOTT Gain(loss)'!O48</f>
        <v>-0.0842015335950072</v>
      </c>
    </row>
    <row r="23" customFormat="false" ht="12.75" hidden="false" customHeight="false" outlineLevel="0" collapsed="false">
      <c r="A23" s="172" t="s">
        <v>17</v>
      </c>
      <c r="B23" s="177" t="n">
        <v>-30</v>
      </c>
      <c r="C23" s="164" t="n">
        <v>-0.03</v>
      </c>
      <c r="D23" s="169" t="n">
        <f aca="false">SUM('EOTT Gain(loss)'!P20:P22)</f>
        <v>-30.1299999999756</v>
      </c>
      <c r="E23" s="173" t="n">
        <f aca="false">SUM(D23)/SUM('EOTT Gain(loss)'!P5:P7)*100</f>
        <v>-0.0286069434453883</v>
      </c>
      <c r="F23" s="171" t="n">
        <f aca="false">SUM('EOTT Gain(loss)'!P23:P25)</f>
        <v>0</v>
      </c>
      <c r="G23" s="170" t="e">
        <f aca="false">SUM(F23)/SUM('EOTT Gain(loss)'!P8:P10)*100</f>
        <v>#DIV/0!</v>
      </c>
      <c r="H23" s="171" t="n">
        <f aca="false">SUM('EOTT Gain(loss)'!P26:P28)</f>
        <v>0</v>
      </c>
      <c r="I23" s="170" t="e">
        <f aca="false">SUM(H23)/SUM('EOTT Gain(loss)'!P11:P13)*100</f>
        <v>#DIV/0!</v>
      </c>
      <c r="J23" s="171" t="n">
        <f aca="false">SUM('EOTT Gain(loss)'!P29:P31)</f>
        <v>0</v>
      </c>
      <c r="K23" s="170" t="e">
        <f aca="false">SUM(J23)/SUM('EOTT Gain(loss)'!P14:P16)*100</f>
        <v>#DIV/0!</v>
      </c>
      <c r="L23" s="171" t="n">
        <f aca="false">'EOTT Gain(loss)'!P32</f>
        <v>-30.1299999999756</v>
      </c>
      <c r="M23" s="170" t="n">
        <f aca="false">'EOTT Gain(loss)'!P48</f>
        <v>-0.0286069434453883</v>
      </c>
    </row>
    <row r="24" customFormat="false" ht="12.75" hidden="false" customHeight="false" outlineLevel="0" collapsed="false">
      <c r="A24" s="172" t="s">
        <v>18</v>
      </c>
      <c r="B24" s="34" t="n">
        <v>3478</v>
      </c>
      <c r="C24" s="162" t="n">
        <v>0.36</v>
      </c>
      <c r="D24" s="174" t="n">
        <f aca="false">SUM('EOTT Gain(loss)'!Q20:Q22)</f>
        <v>3478.29000000004</v>
      </c>
      <c r="E24" s="170" t="n">
        <f aca="false">SUM(D24)/SUM('EOTT Gain(loss)'!Q5:Q7)*100</f>
        <v>0.357418429230736</v>
      </c>
      <c r="F24" s="171" t="n">
        <f aca="false">SUM('EOTT Gain(loss)'!Q23:Q25)</f>
        <v>0</v>
      </c>
      <c r="G24" s="170" t="e">
        <f aca="false">SUM(F24)/SUM('EOTT Gain(loss)'!Q8:Q10)*100</f>
        <v>#DIV/0!</v>
      </c>
      <c r="H24" s="171" t="n">
        <f aca="false">SUM('EOTT Gain(loss)'!Q26:Q28)</f>
        <v>0</v>
      </c>
      <c r="I24" s="170" t="e">
        <f aca="false">SUM(H24)/SUM('EOTT Gain(loss)'!Q11:Q13)*100</f>
        <v>#DIV/0!</v>
      </c>
      <c r="J24" s="171" t="n">
        <f aca="false">SUM('EOTT Gain(loss)'!Q29:Q31)</f>
        <v>0</v>
      </c>
      <c r="K24" s="170" t="e">
        <f aca="false">SUM(J24)/SUM('EOTT Gain(loss)'!Q14:Q16)*100</f>
        <v>#DIV/0!</v>
      </c>
      <c r="L24" s="171" t="n">
        <f aca="false">'EOTT Gain(loss)'!Q32</f>
        <v>3478.29000000004</v>
      </c>
      <c r="M24" s="170" t="n">
        <f aca="false">'EOTT Gain(loss)'!Q48</f>
        <v>0.357418429230736</v>
      </c>
    </row>
    <row r="25" customFormat="false" ht="12.75" hidden="false" customHeight="false" outlineLevel="0" collapsed="false">
      <c r="A25" s="172" t="s">
        <v>19</v>
      </c>
      <c r="B25" s="178" t="n">
        <v>4475</v>
      </c>
      <c r="C25" s="161" t="n">
        <v>0.32</v>
      </c>
      <c r="D25" s="174" t="n">
        <f aca="false">SUM('EOTT Gain(loss)'!R20:R22)</f>
        <v>6905.97999999981</v>
      </c>
      <c r="E25" s="170" t="n">
        <f aca="false">SUM(D25)/SUM('EOTT Gain(loss)'!R5:R7)*100</f>
        <v>0.491731110852264</v>
      </c>
      <c r="F25" s="171" t="n">
        <f aca="false">SUM('EOTT Gain(loss)'!R23:R25)</f>
        <v>0</v>
      </c>
      <c r="G25" s="170" t="e">
        <f aca="false">SUM(F25)/SUM('EOTT Gain(loss)'!R8:R10)*100</f>
        <v>#DIV/0!</v>
      </c>
      <c r="H25" s="171" t="n">
        <f aca="false">SUM('EOTT Gain(loss)'!R26:R28)</f>
        <v>0</v>
      </c>
      <c r="I25" s="170" t="e">
        <f aca="false">SUM(H25)/SUM('EOTT Gain(loss)'!R11:R13)*100</f>
        <v>#DIV/0!</v>
      </c>
      <c r="J25" s="175" t="n">
        <f aca="false">SUM('EOTT Gain(loss)'!R29:R31)</f>
        <v>0</v>
      </c>
      <c r="K25" s="170" t="e">
        <f aca="false">SUM(J25)/SUM('EOTT Gain(loss)'!R14:R16)*100</f>
        <v>#DIV/0!</v>
      </c>
      <c r="L25" s="171" t="n">
        <f aca="false">'EOTT Gain(loss)'!R32</f>
        <v>6905.97999999981</v>
      </c>
      <c r="M25" s="170" t="n">
        <f aca="false">'EOTT Gain(loss)'!R48</f>
        <v>0.491731110852264</v>
      </c>
    </row>
    <row r="26" customFormat="false" ht="12.75" hidden="false" customHeight="false" outlineLevel="0" collapsed="false">
      <c r="A26" s="172" t="s">
        <v>20</v>
      </c>
      <c r="B26" s="169" t="n">
        <v>-4440</v>
      </c>
      <c r="C26" s="161" t="n">
        <v>-0.59</v>
      </c>
      <c r="D26" s="174" t="n">
        <f aca="false">SUM('EOTT Gain(loss)'!S20:S22)</f>
        <v>-4439.70999999996</v>
      </c>
      <c r="E26" s="170" t="n">
        <f aca="false">SUM(D26)/SUM('EOTT Gain(loss)'!S5:S7)*100</f>
        <v>-0.588563165801711</v>
      </c>
      <c r="F26" s="179" t="n">
        <f aca="false">SUM('EOTT Gain(loss)'!S23:S25)</f>
        <v>0</v>
      </c>
      <c r="G26" s="180" t="e">
        <f aca="false">SUM(F26)/SUM('EOTT Gain(loss)'!S8:S10)*100</f>
        <v>#DIV/0!</v>
      </c>
      <c r="H26" s="171" t="n">
        <f aca="false">SUM('EOTT Gain(loss)'!S26:S28)</f>
        <v>0</v>
      </c>
      <c r="I26" s="170" t="e">
        <f aca="false">SUM(H26)/SUM('EOTT Gain(loss)'!S11:S13)*100</f>
        <v>#DIV/0!</v>
      </c>
      <c r="J26" s="171" t="n">
        <f aca="false">SUM('EOTT Gain(loss)'!S29:S31)</f>
        <v>0</v>
      </c>
      <c r="K26" s="170" t="e">
        <f aca="false">SUM(J26)/SUM('EOTT Gain(loss)'!S14:S16)*100</f>
        <v>#DIV/0!</v>
      </c>
      <c r="L26" s="175" t="n">
        <f aca="false">'EOTT Gain(loss)'!S32</f>
        <v>-4439.70999999996</v>
      </c>
      <c r="M26" s="173" t="n">
        <f aca="false">'EOTT Gain(loss)'!S48</f>
        <v>-0.588563165801711</v>
      </c>
    </row>
    <row r="27" customFormat="false" ht="12.75" hidden="false" customHeight="false" outlineLevel="0" collapsed="false">
      <c r="A27" s="181" t="s">
        <v>21</v>
      </c>
      <c r="B27" s="182" t="n">
        <v>-15</v>
      </c>
      <c r="C27" s="183" t="n">
        <v>0</v>
      </c>
      <c r="D27" s="184" t="n">
        <f aca="false">SUM('EOTT Gain(loss)'!T20:T22)</f>
        <v>-14.959999999525</v>
      </c>
      <c r="E27" s="185" t="n">
        <f aca="false">SUM(D27)/SUM('EOTT Gain(loss)'!T5:T7)*100</f>
        <v>-0.00122346233720243</v>
      </c>
      <c r="F27" s="186" t="n">
        <f aca="false">SUM('EOTT Gain(loss)'!T23:T25)</f>
        <v>0</v>
      </c>
      <c r="G27" s="185" t="e">
        <f aca="false">SUM(F27)/SUM('EOTT Gain(loss)'!T8:T10)*100</f>
        <v>#DIV/0!</v>
      </c>
      <c r="H27" s="186" t="n">
        <f aca="false">SUM('EOTT Gain(loss)'!T26:T28)</f>
        <v>0</v>
      </c>
      <c r="I27" s="185" t="e">
        <f aca="false">SUM(H27)/SUM('EOTT Gain(loss)'!T11:T13)*100</f>
        <v>#DIV/0!</v>
      </c>
      <c r="J27" s="186" t="n">
        <f aca="false">SUM('EOTT Gain(loss)'!T29:T31)</f>
        <v>0</v>
      </c>
      <c r="K27" s="185" t="e">
        <f aca="false">SUM(J27)/SUM('EOTT Gain(loss)'!T14:T16)*100</f>
        <v>#DIV/0!</v>
      </c>
      <c r="L27" s="186" t="n">
        <f aca="false">'EOTT Gain(loss)'!T32</f>
        <v>-14.959999999525</v>
      </c>
      <c r="M27" s="185" t="n">
        <f aca="false">'EOTT Gain(loss)'!T48</f>
        <v>-0.00122346233720243</v>
      </c>
    </row>
    <row r="28" customFormat="false" ht="12.75" hidden="false" customHeight="false" outlineLevel="0" collapsed="false">
      <c r="A28" s="187"/>
      <c r="D28" s="188"/>
      <c r="F28" s="188"/>
      <c r="H28" s="188"/>
      <c r="J28" s="188"/>
      <c r="L28" s="188"/>
      <c r="M28" s="189"/>
    </row>
    <row r="29" customFormat="false" ht="12.75" hidden="false" customHeight="false" outlineLevel="0" collapsed="false">
      <c r="A29" s="190" t="s">
        <v>74</v>
      </c>
      <c r="B29" s="191" t="n">
        <f aca="false">SUM(B9:B28)</f>
        <v>14742</v>
      </c>
      <c r="C29" s="192" t="n">
        <v>-0.0599326881335243</v>
      </c>
      <c r="D29" s="188" t="n">
        <f aca="false">SUM(D9:D28)</f>
        <v>17172.4300000002</v>
      </c>
      <c r="E29" s="189" t="n">
        <f aca="false">SUM(D29)/'EOTT Gain(loss)'!W7*100</f>
        <v>0.120719999436768</v>
      </c>
      <c r="F29" s="188" t="n">
        <f aca="false">SUM(F9:F28)</f>
        <v>0</v>
      </c>
      <c r="G29" s="189" t="e">
        <f aca="false">SUM(F29)/'EOTT Gain(loss)'!W10*100</f>
        <v>#DIV/0!</v>
      </c>
      <c r="H29" s="193" t="n">
        <f aca="false">SUM(H9:H28)</f>
        <v>0</v>
      </c>
      <c r="I29" s="194" t="e">
        <f aca="false">SUM(H29)/'EOTT Gain(loss)'!W13*100</f>
        <v>#DIV/0!</v>
      </c>
      <c r="J29" s="193" t="n">
        <f aca="false">SUM(J9:J28)</f>
        <v>0</v>
      </c>
      <c r="K29" s="194" t="e">
        <f aca="false">SUM(J29)/SUM('EOTT Gain(loss)'!V14:V16)*100</f>
        <v>#DIV/0!</v>
      </c>
      <c r="L29" s="193" t="n">
        <f aca="false">SUM(L9:L27)</f>
        <v>17172.4300000002</v>
      </c>
      <c r="M29" s="194" t="n">
        <f aca="false">SUM(L29)/'EOTT Gain(loss)'!V17*100</f>
        <v>0.120719999436768</v>
      </c>
    </row>
    <row r="30" customFormat="false" ht="12.75" hidden="false" customHeight="false" outlineLevel="0" collapsed="false">
      <c r="A30" s="144"/>
      <c r="D30" s="188"/>
    </row>
    <row r="31" customFormat="false" ht="12.75" hidden="false" customHeight="false" outlineLevel="0" collapsed="false">
      <c r="A31" s="82"/>
      <c r="D31" s="188"/>
    </row>
    <row r="32" customFormat="false" ht="12.75" hidden="false" customHeight="false" outlineLevel="0" collapsed="false">
      <c r="A32" s="82" t="s">
        <v>75</v>
      </c>
    </row>
    <row r="33" customFormat="false" ht="12.75" hidden="false" customHeight="false" outlineLevel="0" collapsed="false">
      <c r="A33" s="82"/>
    </row>
    <row r="34" customFormat="false" ht="12.75" hidden="false" customHeight="false" outlineLevel="0" collapsed="false">
      <c r="A34" s="82"/>
    </row>
    <row r="35" customFormat="false" ht="12.75" hidden="false" customHeight="false" outlineLevel="0" collapsed="false">
      <c r="A35" s="82"/>
    </row>
    <row r="36" customFormat="false" ht="12.75" hidden="false" customHeight="false" outlineLevel="0" collapsed="false">
      <c r="A36" s="82"/>
    </row>
    <row r="37" customFormat="false" ht="12.75" hidden="false" customHeight="false" outlineLevel="0" collapsed="false">
      <c r="A37" s="82"/>
    </row>
    <row r="38" customFormat="false" ht="12.75" hidden="false" customHeight="false" outlineLevel="0" collapsed="false">
      <c r="A38" s="82"/>
    </row>
    <row r="39" customFormat="false" ht="12.75" hidden="false" customHeight="false" outlineLevel="0" collapsed="false">
      <c r="A39" s="82"/>
    </row>
    <row r="40" customFormat="false" ht="12.75" hidden="false" customHeight="false" outlineLevel="0" collapsed="false">
      <c r="A40" s="82"/>
    </row>
    <row r="41" customFormat="false" ht="12.75" hidden="false" customHeight="false" outlineLevel="0" collapsed="false">
      <c r="A41" s="82"/>
    </row>
    <row r="42" customFormat="false" ht="12.75" hidden="false" customHeight="false" outlineLevel="0" collapsed="false">
      <c r="A42" s="82"/>
    </row>
    <row r="43" customFormat="false" ht="12.75" hidden="false" customHeight="false" outlineLevel="0" collapsed="false">
      <c r="A43" s="82"/>
    </row>
    <row r="44" customFormat="false" ht="12.75" hidden="false" customHeight="false" outlineLevel="0" collapsed="false">
      <c r="A44" s="82"/>
    </row>
    <row r="45" customFormat="false" ht="12.75" hidden="false" customHeight="false" outlineLevel="0" collapsed="false">
      <c r="A45" s="82"/>
    </row>
    <row r="46" customFormat="false" ht="12.75" hidden="false" customHeight="false" outlineLevel="0" collapsed="false">
      <c r="A46" s="82"/>
    </row>
    <row r="47" customFormat="false" ht="12.75" hidden="false" customHeight="false" outlineLevel="0" collapsed="false">
      <c r="A47" s="82"/>
    </row>
    <row r="48" customFormat="false" ht="12.75" hidden="false" customHeight="false" outlineLevel="0" collapsed="false">
      <c r="A48" s="82"/>
    </row>
    <row r="49" customFormat="false" ht="12.75" hidden="false" customHeight="false" outlineLevel="0" collapsed="false">
      <c r="A49" s="82"/>
    </row>
    <row r="50" customFormat="false" ht="12.75" hidden="false" customHeight="false" outlineLevel="0" collapsed="false">
      <c r="A50" s="82"/>
    </row>
    <row r="51" customFormat="false" ht="12.75" hidden="false" customHeight="false" outlineLevel="0" collapsed="false">
      <c r="A51" s="82"/>
    </row>
    <row r="52" customFormat="false" ht="12.75" hidden="false" customHeight="false" outlineLevel="0" collapsed="false">
      <c r="A52" s="82"/>
    </row>
    <row r="53" customFormat="false" ht="12.75" hidden="false" customHeight="false" outlineLevel="0" collapsed="false">
      <c r="A53" s="82"/>
    </row>
    <row r="54" customFormat="false" ht="12.75" hidden="false" customHeight="false" outlineLevel="0" collapsed="false">
      <c r="A54" s="82"/>
    </row>
    <row r="55" customFormat="false" ht="12.75" hidden="false" customHeight="false" outlineLevel="0" collapsed="false">
      <c r="A55" s="82"/>
    </row>
    <row r="56" customFormat="false" ht="12.75" hidden="false" customHeight="false" outlineLevel="0" collapsed="false">
      <c r="A56" s="82"/>
    </row>
    <row r="57" customFormat="false" ht="12.75" hidden="false" customHeight="false" outlineLevel="0" collapsed="false">
      <c r="A57" s="82"/>
    </row>
    <row r="58" customFormat="false" ht="12.75" hidden="false" customHeight="false" outlineLevel="0" collapsed="false">
      <c r="A58" s="82"/>
    </row>
    <row r="59" customFormat="false" ht="12.75" hidden="false" customHeight="false" outlineLevel="0" collapsed="false">
      <c r="A59" s="82"/>
    </row>
    <row r="60" customFormat="false" ht="12.75" hidden="false" customHeight="false" outlineLevel="0" collapsed="false">
      <c r="A60" s="82"/>
    </row>
    <row r="61" customFormat="false" ht="12.75" hidden="false" customHeight="false" outlineLevel="0" collapsed="false">
      <c r="A61" s="82"/>
    </row>
    <row r="62" customFormat="false" ht="12.75" hidden="false" customHeight="false" outlineLevel="0" collapsed="false">
      <c r="A62" s="82"/>
    </row>
    <row r="63" customFormat="false" ht="12.75" hidden="false" customHeight="false" outlineLevel="0" collapsed="false">
      <c r="A63" s="82"/>
    </row>
    <row r="64" customFormat="false" ht="12.75" hidden="false" customHeight="false" outlineLevel="0" collapsed="false">
      <c r="A64" s="82"/>
    </row>
    <row r="65" customFormat="false" ht="12.75" hidden="false" customHeight="false" outlineLevel="0" collapsed="false">
      <c r="A65" s="82"/>
    </row>
    <row r="66" customFormat="false" ht="12.75" hidden="false" customHeight="false" outlineLevel="0" collapsed="false">
      <c r="A66" s="82"/>
    </row>
    <row r="67" customFormat="false" ht="12.75" hidden="false" customHeight="false" outlineLevel="0" collapsed="false">
      <c r="A67" s="82"/>
    </row>
    <row r="68" customFormat="false" ht="12.75" hidden="false" customHeight="false" outlineLevel="0" collapsed="false">
      <c r="A68" s="82"/>
    </row>
    <row r="69" customFormat="false" ht="12.75" hidden="false" customHeight="false" outlineLevel="0" collapsed="false">
      <c r="A69" s="82"/>
    </row>
    <row r="70" customFormat="false" ht="12.75" hidden="false" customHeight="false" outlineLevel="0" collapsed="false">
      <c r="A70" s="82"/>
    </row>
    <row r="71" customFormat="false" ht="12.75" hidden="false" customHeight="false" outlineLevel="0" collapsed="false">
      <c r="A71" s="82"/>
    </row>
    <row r="72" customFormat="false" ht="12.75" hidden="false" customHeight="false" outlineLevel="0" collapsed="false">
      <c r="A72" s="82"/>
    </row>
    <row r="73" customFormat="false" ht="12.75" hidden="false" customHeight="false" outlineLevel="0" collapsed="false">
      <c r="A73" s="82"/>
    </row>
    <row r="74" customFormat="false" ht="12.75" hidden="false" customHeight="false" outlineLevel="0" collapsed="false">
      <c r="A74" s="82"/>
    </row>
    <row r="75" customFormat="false" ht="12.75" hidden="false" customHeight="false" outlineLevel="0" collapsed="false">
      <c r="A75" s="82"/>
    </row>
    <row r="76" customFormat="false" ht="12.75" hidden="false" customHeight="false" outlineLevel="0" collapsed="false">
      <c r="A76" s="82"/>
    </row>
    <row r="77" customFormat="false" ht="12.75" hidden="false" customHeight="false" outlineLevel="0" collapsed="false">
      <c r="A77" s="82"/>
    </row>
    <row r="78" customFormat="false" ht="12.75" hidden="false" customHeight="false" outlineLevel="0" collapsed="false">
      <c r="A78" s="82"/>
    </row>
    <row r="79" customFormat="false" ht="12.75" hidden="false" customHeight="false" outlineLevel="0" collapsed="false">
      <c r="A79" s="82"/>
    </row>
    <row r="80" customFormat="false" ht="12.75" hidden="false" customHeight="false" outlineLevel="0" collapsed="false">
      <c r="A80" s="82"/>
    </row>
    <row r="81" customFormat="false" ht="12.75" hidden="false" customHeight="false" outlineLevel="0" collapsed="false">
      <c r="A81" s="82"/>
    </row>
    <row r="82" customFormat="false" ht="12.75" hidden="false" customHeight="false" outlineLevel="0" collapsed="false">
      <c r="A82" s="82"/>
    </row>
    <row r="83" customFormat="false" ht="12.75" hidden="false" customHeight="false" outlineLevel="0" collapsed="false">
      <c r="A83" s="82"/>
    </row>
    <row r="84" customFormat="false" ht="12.75" hidden="false" customHeight="false" outlineLevel="0" collapsed="false">
      <c r="A84" s="82"/>
    </row>
    <row r="85" customFormat="false" ht="12.75" hidden="false" customHeight="false" outlineLevel="0" collapsed="false">
      <c r="A85" s="82"/>
    </row>
    <row r="86" customFormat="false" ht="12.75" hidden="false" customHeight="false" outlineLevel="0" collapsed="false">
      <c r="A86" s="82"/>
    </row>
    <row r="87" customFormat="false" ht="12.75" hidden="false" customHeight="false" outlineLevel="0" collapsed="false">
      <c r="A87" s="82"/>
    </row>
    <row r="88" customFormat="false" ht="12.75" hidden="false" customHeight="false" outlineLevel="0" collapsed="false">
      <c r="A88" s="82"/>
    </row>
    <row r="89" customFormat="false" ht="12.75" hidden="false" customHeight="false" outlineLevel="0" collapsed="false">
      <c r="A89" s="82"/>
    </row>
    <row r="90" customFormat="false" ht="12.75" hidden="false" customHeight="false" outlineLevel="0" collapsed="false">
      <c r="A90" s="82"/>
    </row>
    <row r="91" customFormat="false" ht="12.75" hidden="false" customHeight="false" outlineLevel="0" collapsed="false">
      <c r="A91" s="82"/>
    </row>
    <row r="92" customFormat="false" ht="12.75" hidden="false" customHeight="false" outlineLevel="0" collapsed="false">
      <c r="A92" s="82"/>
    </row>
    <row r="93" customFormat="false" ht="12.75" hidden="false" customHeight="false" outlineLevel="0" collapsed="false">
      <c r="A93" s="82"/>
    </row>
    <row r="94" customFormat="false" ht="12.75" hidden="false" customHeight="false" outlineLevel="0" collapsed="false">
      <c r="A94" s="82"/>
    </row>
    <row r="95" customFormat="false" ht="12.75" hidden="false" customHeight="false" outlineLevel="0" collapsed="false">
      <c r="A95" s="82"/>
    </row>
    <row r="96" customFormat="false" ht="12.75" hidden="false" customHeight="false" outlineLevel="0" collapsed="false">
      <c r="A96" s="82"/>
    </row>
    <row r="97" customFormat="false" ht="12.75" hidden="false" customHeight="false" outlineLevel="0" collapsed="false">
      <c r="A97" s="82"/>
    </row>
    <row r="98" customFormat="false" ht="12.75" hidden="false" customHeight="false" outlineLevel="0" collapsed="false">
      <c r="A98" s="82"/>
    </row>
    <row r="99" customFormat="false" ht="12.75" hidden="false" customHeight="false" outlineLevel="0" collapsed="false">
      <c r="A99" s="82"/>
    </row>
    <row r="100" customFormat="false" ht="12.75" hidden="false" customHeight="false" outlineLevel="0" collapsed="false">
      <c r="A100" s="82"/>
    </row>
    <row r="101" customFormat="false" ht="12.75" hidden="false" customHeight="false" outlineLevel="0" collapsed="false">
      <c r="A101" s="82"/>
    </row>
    <row r="102" customFormat="false" ht="12.75" hidden="false" customHeight="false" outlineLevel="0" collapsed="false">
      <c r="A102" s="82"/>
    </row>
    <row r="103" customFormat="false" ht="12.75" hidden="false" customHeight="false" outlineLevel="0" collapsed="false">
      <c r="A103" s="82"/>
    </row>
    <row r="104" customFormat="false" ht="12.75" hidden="false" customHeight="false" outlineLevel="0" collapsed="false">
      <c r="A104" s="82"/>
    </row>
    <row r="105" customFormat="false" ht="12.75" hidden="false" customHeight="false" outlineLevel="0" collapsed="false">
      <c r="A105" s="82"/>
    </row>
    <row r="106" customFormat="false" ht="12.75" hidden="false" customHeight="false" outlineLevel="0" collapsed="false">
      <c r="A106" s="82"/>
    </row>
    <row r="107" customFormat="false" ht="12.75" hidden="false" customHeight="false" outlineLevel="0" collapsed="false">
      <c r="A107" s="82"/>
    </row>
    <row r="108" customFormat="false" ht="12.75" hidden="false" customHeight="false" outlineLevel="0" collapsed="false">
      <c r="A108" s="82"/>
    </row>
    <row r="109" customFormat="false" ht="12.75" hidden="false" customHeight="false" outlineLevel="0" collapsed="false">
      <c r="A109" s="82"/>
    </row>
    <row r="110" customFormat="false" ht="12.75" hidden="false" customHeight="false" outlineLevel="0" collapsed="false">
      <c r="A110" s="82"/>
    </row>
    <row r="111" customFormat="false" ht="12.75" hidden="false" customHeight="false" outlineLevel="0" collapsed="false">
      <c r="A111" s="82"/>
    </row>
    <row r="112" customFormat="false" ht="12.75" hidden="false" customHeight="false" outlineLevel="0" collapsed="false">
      <c r="A112" s="82"/>
    </row>
    <row r="113" customFormat="false" ht="12.75" hidden="false" customHeight="false" outlineLevel="0" collapsed="false">
      <c r="A113" s="82"/>
    </row>
    <row r="114" customFormat="false" ht="12.75" hidden="false" customHeight="false" outlineLevel="0" collapsed="false">
      <c r="A114" s="82"/>
    </row>
    <row r="115" customFormat="false" ht="12.75" hidden="false" customHeight="false" outlineLevel="0" collapsed="false">
      <c r="A115" s="82"/>
    </row>
    <row r="116" customFormat="false" ht="12.75" hidden="false" customHeight="false" outlineLevel="0" collapsed="false">
      <c r="A116" s="82"/>
    </row>
    <row r="117" customFormat="false" ht="12.75" hidden="false" customHeight="false" outlineLevel="0" collapsed="false">
      <c r="A117" s="82"/>
    </row>
    <row r="118" customFormat="false" ht="12.75" hidden="false" customHeight="false" outlineLevel="0" collapsed="false">
      <c r="A118" s="82"/>
    </row>
    <row r="119" customFormat="false" ht="12.75" hidden="false" customHeight="false" outlineLevel="0" collapsed="false">
      <c r="A119" s="82"/>
    </row>
    <row r="120" customFormat="false" ht="12.75" hidden="false" customHeight="false" outlineLevel="0" collapsed="false">
      <c r="A120" s="82"/>
    </row>
    <row r="121" customFormat="false" ht="12.75" hidden="false" customHeight="false" outlineLevel="0" collapsed="false">
      <c r="A121" s="82"/>
    </row>
    <row r="122" customFormat="false" ht="12.75" hidden="false" customHeight="false" outlineLevel="0" collapsed="false">
      <c r="A122" s="82"/>
    </row>
    <row r="123" customFormat="false" ht="12.75" hidden="false" customHeight="false" outlineLevel="0" collapsed="false">
      <c r="A123" s="82"/>
    </row>
    <row r="124" customFormat="false" ht="12.75" hidden="false" customHeight="false" outlineLevel="0" collapsed="false">
      <c r="A124" s="82"/>
    </row>
    <row r="125" customFormat="false" ht="12.75" hidden="false" customHeight="false" outlineLevel="0" collapsed="false">
      <c r="A125" s="82"/>
    </row>
    <row r="126" customFormat="false" ht="12.75" hidden="false" customHeight="false" outlineLevel="0" collapsed="false">
      <c r="A126" s="82"/>
    </row>
    <row r="127" customFormat="false" ht="12.75" hidden="false" customHeight="false" outlineLevel="0" collapsed="false">
      <c r="A127" s="82"/>
    </row>
    <row r="128" customFormat="false" ht="12.75" hidden="false" customHeight="false" outlineLevel="0" collapsed="false">
      <c r="A128" s="82"/>
    </row>
    <row r="129" customFormat="false" ht="12.75" hidden="false" customHeight="false" outlineLevel="0" collapsed="false">
      <c r="A129" s="82"/>
    </row>
    <row r="130" customFormat="false" ht="12.75" hidden="false" customHeight="false" outlineLevel="0" collapsed="false">
      <c r="A130" s="82"/>
    </row>
    <row r="131" customFormat="false" ht="12.75" hidden="false" customHeight="false" outlineLevel="0" collapsed="false">
      <c r="A131" s="82"/>
    </row>
    <row r="132" customFormat="false" ht="12.75" hidden="false" customHeight="false" outlineLevel="0" collapsed="false">
      <c r="A132" s="82"/>
    </row>
    <row r="133" customFormat="false" ht="12.75" hidden="false" customHeight="false" outlineLevel="0" collapsed="false">
      <c r="A133" s="82"/>
    </row>
    <row r="134" customFormat="false" ht="12.75" hidden="false" customHeight="false" outlineLevel="0" collapsed="false">
      <c r="A134" s="82"/>
    </row>
    <row r="135" customFormat="false" ht="12.75" hidden="false" customHeight="false" outlineLevel="0" collapsed="false">
      <c r="A135" s="82"/>
    </row>
    <row r="136" customFormat="false" ht="12.75" hidden="false" customHeight="false" outlineLevel="0" collapsed="false">
      <c r="A136" s="82"/>
    </row>
    <row r="137" customFormat="false" ht="12.75" hidden="false" customHeight="false" outlineLevel="0" collapsed="false">
      <c r="A137" s="82"/>
    </row>
    <row r="138" customFormat="false" ht="12.75" hidden="false" customHeight="false" outlineLevel="0" collapsed="false">
      <c r="A138" s="82"/>
    </row>
    <row r="139" customFormat="false" ht="12.75" hidden="false" customHeight="false" outlineLevel="0" collapsed="false">
      <c r="A139" s="82"/>
    </row>
    <row r="140" customFormat="false" ht="12.75" hidden="false" customHeight="false" outlineLevel="0" collapsed="false">
      <c r="A140" s="82"/>
    </row>
    <row r="141" customFormat="false" ht="12.75" hidden="false" customHeight="false" outlineLevel="0" collapsed="false">
      <c r="A141" s="82"/>
    </row>
    <row r="142" customFormat="false" ht="12.75" hidden="false" customHeight="false" outlineLevel="0" collapsed="false">
      <c r="A142" s="82"/>
    </row>
    <row r="143" customFormat="false" ht="12.75" hidden="false" customHeight="false" outlineLevel="0" collapsed="false">
      <c r="A143" s="82"/>
    </row>
    <row r="144" customFormat="false" ht="12.75" hidden="false" customHeight="false" outlineLevel="0" collapsed="false">
      <c r="A144" s="82"/>
    </row>
    <row r="145" customFormat="false" ht="12.75" hidden="false" customHeight="false" outlineLevel="0" collapsed="false">
      <c r="A145" s="82"/>
    </row>
    <row r="146" customFormat="false" ht="12.75" hidden="false" customHeight="false" outlineLevel="0" collapsed="false">
      <c r="A146" s="82"/>
    </row>
    <row r="147" customFormat="false" ht="12.75" hidden="false" customHeight="false" outlineLevel="0" collapsed="false">
      <c r="A147" s="82"/>
    </row>
    <row r="148" customFormat="false" ht="12.75" hidden="false" customHeight="false" outlineLevel="0" collapsed="false">
      <c r="A148" s="82"/>
    </row>
    <row r="149" customFormat="false" ht="12.75" hidden="false" customHeight="false" outlineLevel="0" collapsed="false">
      <c r="A149" s="82"/>
    </row>
    <row r="150" customFormat="false" ht="12.75" hidden="false" customHeight="false" outlineLevel="0" collapsed="false">
      <c r="A150" s="82"/>
    </row>
    <row r="151" customFormat="false" ht="12.75" hidden="false" customHeight="false" outlineLevel="0" collapsed="false">
      <c r="A151" s="82"/>
    </row>
    <row r="152" customFormat="false" ht="12.75" hidden="false" customHeight="false" outlineLevel="0" collapsed="false">
      <c r="A152" s="82"/>
    </row>
    <row r="153" customFormat="false" ht="12.75" hidden="false" customHeight="false" outlineLevel="0" collapsed="false">
      <c r="A153" s="82"/>
    </row>
    <row r="154" customFormat="false" ht="12.75" hidden="false" customHeight="false" outlineLevel="0" collapsed="false">
      <c r="A154" s="82"/>
    </row>
    <row r="155" customFormat="false" ht="12.75" hidden="false" customHeight="false" outlineLevel="0" collapsed="false">
      <c r="A155" s="82"/>
    </row>
    <row r="156" customFormat="false" ht="12.75" hidden="false" customHeight="false" outlineLevel="0" collapsed="false">
      <c r="A156" s="82"/>
    </row>
    <row r="157" customFormat="false" ht="12.75" hidden="false" customHeight="false" outlineLevel="0" collapsed="false">
      <c r="A157" s="82"/>
    </row>
    <row r="158" customFormat="false" ht="12.75" hidden="false" customHeight="false" outlineLevel="0" collapsed="false">
      <c r="A158" s="82"/>
    </row>
    <row r="159" customFormat="false" ht="12.75" hidden="false" customHeight="false" outlineLevel="0" collapsed="false">
      <c r="A159" s="82"/>
    </row>
    <row r="160" customFormat="false" ht="12.75" hidden="false" customHeight="false" outlineLevel="0" collapsed="false">
      <c r="A160" s="82"/>
    </row>
    <row r="161" customFormat="false" ht="12.75" hidden="false" customHeight="false" outlineLevel="0" collapsed="false">
      <c r="A161" s="82"/>
    </row>
    <row r="162" customFormat="false" ht="12.75" hidden="false" customHeight="false" outlineLevel="0" collapsed="false">
      <c r="A162" s="82"/>
    </row>
    <row r="163" customFormat="false" ht="12.75" hidden="false" customHeight="false" outlineLevel="0" collapsed="false">
      <c r="A163" s="82"/>
    </row>
    <row r="164" customFormat="false" ht="12.75" hidden="false" customHeight="false" outlineLevel="0" collapsed="false">
      <c r="A164" s="82"/>
    </row>
    <row r="165" customFormat="false" ht="12.75" hidden="false" customHeight="false" outlineLevel="0" collapsed="false">
      <c r="A165" s="82"/>
    </row>
    <row r="166" customFormat="false" ht="12.75" hidden="false" customHeight="false" outlineLevel="0" collapsed="false">
      <c r="A166" s="82"/>
    </row>
    <row r="167" customFormat="false" ht="12.75" hidden="false" customHeight="false" outlineLevel="0" collapsed="false">
      <c r="A167" s="82"/>
    </row>
    <row r="168" customFormat="false" ht="12.75" hidden="false" customHeight="false" outlineLevel="0" collapsed="false">
      <c r="A168" s="82"/>
    </row>
    <row r="169" customFormat="false" ht="12.75" hidden="false" customHeight="false" outlineLevel="0" collapsed="false">
      <c r="A169" s="82"/>
    </row>
    <row r="170" customFormat="false" ht="12.75" hidden="false" customHeight="false" outlineLevel="0" collapsed="false">
      <c r="A170" s="82"/>
    </row>
    <row r="171" customFormat="false" ht="12.75" hidden="false" customHeight="false" outlineLevel="0" collapsed="false">
      <c r="A171" s="82"/>
    </row>
    <row r="172" customFormat="false" ht="12.75" hidden="false" customHeight="false" outlineLevel="0" collapsed="false">
      <c r="A172" s="82"/>
    </row>
    <row r="173" customFormat="false" ht="12.75" hidden="false" customHeight="false" outlineLevel="0" collapsed="false">
      <c r="A173" s="82"/>
    </row>
    <row r="174" customFormat="false" ht="12.75" hidden="false" customHeight="false" outlineLevel="0" collapsed="false">
      <c r="A174" s="82"/>
    </row>
    <row r="175" customFormat="false" ht="12.75" hidden="false" customHeight="false" outlineLevel="0" collapsed="false">
      <c r="A175" s="82"/>
    </row>
    <row r="176" customFormat="false" ht="12.75" hidden="false" customHeight="false" outlineLevel="0" collapsed="false">
      <c r="A176" s="82"/>
    </row>
    <row r="177" customFormat="false" ht="12.75" hidden="false" customHeight="false" outlineLevel="0" collapsed="false">
      <c r="A177" s="82"/>
    </row>
    <row r="178" customFormat="false" ht="12.75" hidden="false" customHeight="false" outlineLevel="0" collapsed="false">
      <c r="A178" s="82"/>
    </row>
    <row r="179" customFormat="false" ht="12.75" hidden="false" customHeight="false" outlineLevel="0" collapsed="false">
      <c r="A179" s="82"/>
    </row>
    <row r="180" customFormat="false" ht="12.75" hidden="false" customHeight="false" outlineLevel="0" collapsed="false">
      <c r="A180" s="82"/>
    </row>
    <row r="181" customFormat="false" ht="12.75" hidden="false" customHeight="false" outlineLevel="0" collapsed="false">
      <c r="A181" s="82"/>
    </row>
    <row r="182" customFormat="false" ht="12.75" hidden="false" customHeight="false" outlineLevel="0" collapsed="false">
      <c r="A182" s="82"/>
    </row>
    <row r="183" customFormat="false" ht="12.75" hidden="false" customHeight="false" outlineLevel="0" collapsed="false">
      <c r="A183" s="82"/>
    </row>
    <row r="184" customFormat="false" ht="12.75" hidden="false" customHeight="false" outlineLevel="0" collapsed="false">
      <c r="A184" s="82"/>
    </row>
    <row r="185" customFormat="false" ht="12.75" hidden="false" customHeight="false" outlineLevel="0" collapsed="false">
      <c r="A185" s="82"/>
    </row>
    <row r="186" customFormat="false" ht="12.75" hidden="false" customHeight="false" outlineLevel="0" collapsed="false">
      <c r="A186" s="82"/>
    </row>
    <row r="187" customFormat="false" ht="12.75" hidden="false" customHeight="false" outlineLevel="0" collapsed="false">
      <c r="A187" s="82"/>
    </row>
    <row r="188" customFormat="false" ht="12.75" hidden="false" customHeight="false" outlineLevel="0" collapsed="false">
      <c r="A188" s="82"/>
    </row>
    <row r="189" customFormat="false" ht="12.75" hidden="false" customHeight="false" outlineLevel="0" collapsed="false">
      <c r="A189" s="82"/>
    </row>
    <row r="190" customFormat="false" ht="12.75" hidden="false" customHeight="false" outlineLevel="0" collapsed="false">
      <c r="A190" s="82"/>
    </row>
    <row r="191" customFormat="false" ht="12.75" hidden="false" customHeight="false" outlineLevel="0" collapsed="false">
      <c r="A191" s="82"/>
    </row>
    <row r="192" customFormat="false" ht="12.75" hidden="false" customHeight="false" outlineLevel="0" collapsed="false">
      <c r="A192" s="82"/>
    </row>
    <row r="193" customFormat="false" ht="12.75" hidden="false" customHeight="false" outlineLevel="0" collapsed="false">
      <c r="A193" s="82"/>
    </row>
    <row r="194" customFormat="false" ht="12.75" hidden="false" customHeight="false" outlineLevel="0" collapsed="false">
      <c r="A194" s="82"/>
    </row>
    <row r="195" customFormat="false" ht="12.75" hidden="false" customHeight="false" outlineLevel="0" collapsed="false">
      <c r="A195" s="82"/>
    </row>
    <row r="196" customFormat="false" ht="12.75" hidden="false" customHeight="false" outlineLevel="0" collapsed="false">
      <c r="A196" s="82"/>
    </row>
    <row r="197" customFormat="false" ht="12.75" hidden="false" customHeight="false" outlineLevel="0" collapsed="false">
      <c r="A197" s="82"/>
    </row>
    <row r="198" customFormat="false" ht="12.75" hidden="false" customHeight="false" outlineLevel="0" collapsed="false">
      <c r="A198" s="82"/>
    </row>
    <row r="199" customFormat="false" ht="12.75" hidden="false" customHeight="false" outlineLevel="0" collapsed="false">
      <c r="A199" s="82"/>
    </row>
    <row r="200" customFormat="false" ht="12.75" hidden="false" customHeight="false" outlineLevel="0" collapsed="false">
      <c r="A200" s="82"/>
    </row>
    <row r="201" customFormat="false" ht="12.75" hidden="false" customHeight="false" outlineLevel="0" collapsed="false">
      <c r="A201" s="82"/>
    </row>
    <row r="202" customFormat="false" ht="12.75" hidden="false" customHeight="false" outlineLevel="0" collapsed="false">
      <c r="A202" s="82"/>
    </row>
    <row r="203" customFormat="false" ht="12.75" hidden="false" customHeight="false" outlineLevel="0" collapsed="false">
      <c r="A203" s="82"/>
    </row>
    <row r="204" customFormat="false" ht="12.75" hidden="false" customHeight="false" outlineLevel="0" collapsed="false">
      <c r="A204" s="82"/>
    </row>
    <row r="205" customFormat="false" ht="12.75" hidden="false" customHeight="false" outlineLevel="0" collapsed="false">
      <c r="A205" s="82"/>
    </row>
    <row r="206" customFormat="false" ht="12.75" hidden="false" customHeight="false" outlineLevel="0" collapsed="false">
      <c r="A206" s="82"/>
    </row>
    <row r="207" customFormat="false" ht="12.75" hidden="false" customHeight="false" outlineLevel="0" collapsed="false">
      <c r="A207" s="82"/>
    </row>
    <row r="208" customFormat="false" ht="12.75" hidden="false" customHeight="false" outlineLevel="0" collapsed="false">
      <c r="A208" s="82"/>
    </row>
    <row r="209" customFormat="false" ht="12.75" hidden="false" customHeight="false" outlineLevel="0" collapsed="false">
      <c r="A209" s="82"/>
    </row>
    <row r="210" customFormat="false" ht="12.75" hidden="false" customHeight="false" outlineLevel="0" collapsed="false">
      <c r="A210" s="82"/>
    </row>
    <row r="211" customFormat="false" ht="12.75" hidden="false" customHeight="false" outlineLevel="0" collapsed="false">
      <c r="A211" s="82"/>
    </row>
    <row r="212" customFormat="false" ht="12.75" hidden="false" customHeight="false" outlineLevel="0" collapsed="false">
      <c r="A212" s="82"/>
    </row>
    <row r="213" customFormat="false" ht="12.75" hidden="false" customHeight="false" outlineLevel="0" collapsed="false">
      <c r="A213" s="82"/>
    </row>
    <row r="214" customFormat="false" ht="12.75" hidden="false" customHeight="false" outlineLevel="0" collapsed="false">
      <c r="A214" s="82"/>
    </row>
    <row r="215" customFormat="false" ht="12.75" hidden="false" customHeight="false" outlineLevel="0" collapsed="false">
      <c r="A215" s="82"/>
    </row>
    <row r="216" customFormat="false" ht="12.75" hidden="false" customHeight="false" outlineLevel="0" collapsed="false">
      <c r="A216" s="82"/>
    </row>
    <row r="217" customFormat="false" ht="12.75" hidden="false" customHeight="false" outlineLevel="0" collapsed="false">
      <c r="A217" s="82"/>
    </row>
    <row r="218" customFormat="false" ht="12.75" hidden="false" customHeight="false" outlineLevel="0" collapsed="false">
      <c r="A218" s="82"/>
    </row>
    <row r="219" customFormat="false" ht="12.75" hidden="false" customHeight="false" outlineLevel="0" collapsed="false">
      <c r="A219" s="82"/>
    </row>
    <row r="220" customFormat="false" ht="12.75" hidden="false" customHeight="false" outlineLevel="0" collapsed="false">
      <c r="A220" s="82"/>
    </row>
    <row r="221" customFormat="false" ht="12.75" hidden="false" customHeight="false" outlineLevel="0" collapsed="false">
      <c r="A221" s="82"/>
    </row>
    <row r="222" customFormat="false" ht="12.75" hidden="false" customHeight="false" outlineLevel="0" collapsed="false">
      <c r="A222" s="82"/>
    </row>
    <row r="223" customFormat="false" ht="12.75" hidden="false" customHeight="false" outlineLevel="0" collapsed="false">
      <c r="A223" s="82"/>
    </row>
    <row r="224" customFormat="false" ht="12.75" hidden="false" customHeight="false" outlineLevel="0" collapsed="false">
      <c r="A224" s="82"/>
    </row>
    <row r="225" customFormat="false" ht="12.75" hidden="false" customHeight="false" outlineLevel="0" collapsed="false">
      <c r="A225" s="82"/>
    </row>
    <row r="226" customFormat="false" ht="12.75" hidden="false" customHeight="false" outlineLevel="0" collapsed="false">
      <c r="A226" s="82"/>
    </row>
    <row r="227" customFormat="false" ht="12.75" hidden="false" customHeight="false" outlineLevel="0" collapsed="false">
      <c r="A227" s="82"/>
    </row>
    <row r="228" customFormat="false" ht="12.75" hidden="false" customHeight="false" outlineLevel="0" collapsed="false">
      <c r="A228" s="82"/>
    </row>
    <row r="229" customFormat="false" ht="12.75" hidden="false" customHeight="false" outlineLevel="0" collapsed="false">
      <c r="A229" s="82"/>
    </row>
    <row r="230" customFormat="false" ht="12.75" hidden="false" customHeight="false" outlineLevel="0" collapsed="false">
      <c r="A230" s="82"/>
    </row>
    <row r="231" customFormat="false" ht="12.75" hidden="false" customHeight="false" outlineLevel="0" collapsed="false">
      <c r="A231" s="82"/>
    </row>
    <row r="232" customFormat="false" ht="12.75" hidden="false" customHeight="false" outlineLevel="0" collapsed="false">
      <c r="A232" s="82"/>
    </row>
    <row r="233" customFormat="false" ht="12.75" hidden="false" customHeight="false" outlineLevel="0" collapsed="false">
      <c r="A233" s="82"/>
    </row>
    <row r="234" customFormat="false" ht="12.75" hidden="false" customHeight="false" outlineLevel="0" collapsed="false">
      <c r="A234" s="82"/>
    </row>
    <row r="235" customFormat="false" ht="12.75" hidden="false" customHeight="false" outlineLevel="0" collapsed="false">
      <c r="A235" s="82"/>
    </row>
    <row r="236" customFormat="false" ht="12.75" hidden="false" customHeight="false" outlineLevel="0" collapsed="false">
      <c r="A236" s="82"/>
    </row>
    <row r="237" customFormat="false" ht="12.75" hidden="false" customHeight="false" outlineLevel="0" collapsed="false">
      <c r="A237" s="82"/>
    </row>
    <row r="238" customFormat="false" ht="12.75" hidden="false" customHeight="false" outlineLevel="0" collapsed="false">
      <c r="A238" s="82"/>
    </row>
    <row r="239" customFormat="false" ht="12.75" hidden="false" customHeight="false" outlineLevel="0" collapsed="false">
      <c r="A239" s="82"/>
    </row>
    <row r="240" customFormat="false" ht="12.75" hidden="false" customHeight="false" outlineLevel="0" collapsed="false">
      <c r="A240" s="82"/>
    </row>
    <row r="241" customFormat="false" ht="12.75" hidden="false" customHeight="false" outlineLevel="0" collapsed="false">
      <c r="A241" s="82"/>
    </row>
    <row r="242" customFormat="false" ht="12.75" hidden="false" customHeight="false" outlineLevel="0" collapsed="false">
      <c r="A242" s="82"/>
    </row>
    <row r="243" customFormat="false" ht="12.75" hidden="false" customHeight="false" outlineLevel="0" collapsed="false">
      <c r="A243" s="82"/>
    </row>
    <row r="244" customFormat="false" ht="12.75" hidden="false" customHeight="false" outlineLevel="0" collapsed="false">
      <c r="A244" s="82"/>
    </row>
    <row r="245" customFormat="false" ht="12.75" hidden="false" customHeight="false" outlineLevel="0" collapsed="false">
      <c r="A245" s="82"/>
    </row>
    <row r="246" customFormat="false" ht="12.75" hidden="false" customHeight="false" outlineLevel="0" collapsed="false">
      <c r="A246" s="82"/>
    </row>
    <row r="247" customFormat="false" ht="12.75" hidden="false" customHeight="false" outlineLevel="0" collapsed="false">
      <c r="A247" s="82"/>
    </row>
    <row r="248" customFormat="false" ht="12.75" hidden="false" customHeight="false" outlineLevel="0" collapsed="false">
      <c r="A248" s="82"/>
    </row>
    <row r="249" customFormat="false" ht="12.75" hidden="false" customHeight="false" outlineLevel="0" collapsed="false">
      <c r="A249" s="82"/>
    </row>
    <row r="250" customFormat="false" ht="12.75" hidden="false" customHeight="false" outlineLevel="0" collapsed="false">
      <c r="A250" s="82"/>
    </row>
    <row r="251" customFormat="false" ht="12.75" hidden="false" customHeight="false" outlineLevel="0" collapsed="false">
      <c r="A251" s="82"/>
    </row>
    <row r="252" customFormat="false" ht="12.75" hidden="false" customHeight="false" outlineLevel="0" collapsed="false">
      <c r="A252" s="82"/>
    </row>
    <row r="253" customFormat="false" ht="12.75" hidden="false" customHeight="false" outlineLevel="0" collapsed="false">
      <c r="A253" s="82"/>
    </row>
    <row r="254" customFormat="false" ht="12.75" hidden="false" customHeight="false" outlineLevel="0" collapsed="false">
      <c r="A254" s="82"/>
    </row>
    <row r="255" customFormat="false" ht="12.75" hidden="false" customHeight="false" outlineLevel="0" collapsed="false">
      <c r="A255" s="82"/>
    </row>
    <row r="256" customFormat="false" ht="12.75" hidden="false" customHeight="false" outlineLevel="0" collapsed="false">
      <c r="A256" s="82"/>
    </row>
    <row r="257" customFormat="false" ht="12.75" hidden="false" customHeight="false" outlineLevel="0" collapsed="false">
      <c r="A257" s="82"/>
    </row>
    <row r="258" customFormat="false" ht="12.75" hidden="false" customHeight="false" outlineLevel="0" collapsed="false">
      <c r="A258" s="82"/>
    </row>
    <row r="259" customFormat="false" ht="12.75" hidden="false" customHeight="false" outlineLevel="0" collapsed="false">
      <c r="A259" s="82"/>
    </row>
    <row r="260" customFormat="false" ht="12.75" hidden="false" customHeight="false" outlineLevel="0" collapsed="false">
      <c r="A260" s="82"/>
    </row>
    <row r="261" customFormat="false" ht="12.75" hidden="false" customHeight="false" outlineLevel="0" collapsed="false">
      <c r="A261" s="82"/>
    </row>
    <row r="262" customFormat="false" ht="12.75" hidden="false" customHeight="false" outlineLevel="0" collapsed="false">
      <c r="A262" s="82"/>
    </row>
    <row r="263" customFormat="false" ht="12.75" hidden="false" customHeight="false" outlineLevel="0" collapsed="false">
      <c r="A263" s="82"/>
    </row>
    <row r="264" customFormat="false" ht="12.75" hidden="false" customHeight="false" outlineLevel="0" collapsed="false">
      <c r="A264" s="82"/>
    </row>
  </sheetData>
  <mergeCells count="19">
    <mergeCell ref="A1:M2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</mergeCells>
  <printOptions headings="false" gridLines="true" gridLinesSet="true" horizontalCentered="false" verticalCentered="false"/>
  <pageMargins left="0.5" right="0.25" top="1.17986111111111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8" activeCellId="0" sqref="C4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9" min="9" style="128" width="12.85"/>
    <col collapsed="false" customWidth="true" hidden="false" outlineLevel="0" max="13" min="10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221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222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3663.48</v>
      </c>
      <c r="C5" s="195" t="n">
        <f aca="false">B8</f>
        <v>3774.23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7437.71</v>
      </c>
    </row>
    <row r="6" customFormat="false" ht="12" hidden="false" customHeight="false" outlineLevel="0" collapsed="false">
      <c r="A6" s="128" t="s">
        <v>23</v>
      </c>
      <c r="B6" s="195" t="n">
        <v>7166.17</v>
      </c>
      <c r="G6" s="200"/>
      <c r="I6" s="195"/>
      <c r="J6" s="195"/>
      <c r="K6" s="195"/>
      <c r="L6" s="195"/>
      <c r="M6" s="195"/>
      <c r="N6" s="200" t="n">
        <f aca="false">SUM(B6:M6)</f>
        <v>7166.17</v>
      </c>
    </row>
    <row r="7" customFormat="false" ht="12" hidden="false" customHeight="false" outlineLevel="0" collapsed="false">
      <c r="A7" s="128" t="s">
        <v>81</v>
      </c>
      <c r="B7" s="195" t="n">
        <v>6913.53</v>
      </c>
      <c r="G7" s="200"/>
      <c r="I7" s="195"/>
      <c r="J7" s="195"/>
      <c r="K7" s="195"/>
      <c r="L7" s="195"/>
      <c r="M7" s="195"/>
      <c r="N7" s="200" t="n">
        <f aca="false">SUM(B7:M7)</f>
        <v>6913.53</v>
      </c>
    </row>
    <row r="8" customFormat="false" ht="12" hidden="false" customHeight="false" outlineLevel="0" collapsed="false">
      <c r="A8" s="128" t="s">
        <v>82</v>
      </c>
      <c r="B8" s="195" t="n">
        <v>3774.23</v>
      </c>
      <c r="G8" s="200"/>
      <c r="I8" s="195"/>
      <c r="J8" s="195"/>
      <c r="K8" s="195"/>
      <c r="L8" s="195"/>
      <c r="M8" s="195"/>
      <c r="N8" s="200" t="n">
        <f aca="false">SUM(B8:M8)</f>
        <v>3774.23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-141.889999999999</v>
      </c>
      <c r="C10" s="195" t="n">
        <f aca="false">SUM(C7:C8)-SUM(C5:C6)</f>
        <v>-3774.23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-3916.12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-1.97999768356039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-54.6473220702272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-141.889999999999</v>
      </c>
      <c r="C15" s="195" t="n">
        <f aca="false">C13+C10</f>
        <v>-3774.23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-3916.12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-1.97999768356039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-54.6473220702272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9" t="s">
        <v>223</v>
      </c>
    </row>
    <row r="19" customFormat="false" ht="12" hidden="false" customHeight="false" outlineLevel="0" collapsed="false">
      <c r="A19" s="128" t="s">
        <v>80</v>
      </c>
      <c r="B19" s="195" t="n">
        <v>26003.96</v>
      </c>
      <c r="C19" s="195" t="n">
        <f aca="false">B22</f>
        <v>22799.56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48803.52</v>
      </c>
    </row>
    <row r="20" customFormat="false" ht="12" hidden="false" customHeight="false" outlineLevel="0" collapsed="false">
      <c r="A20" s="128" t="s">
        <v>23</v>
      </c>
      <c r="B20" s="195" t="n">
        <v>115271.72</v>
      </c>
      <c r="I20" s="195"/>
      <c r="J20" s="195"/>
      <c r="K20" s="195"/>
      <c r="L20" s="195"/>
      <c r="M20" s="195"/>
      <c r="N20" s="200" t="n">
        <f aca="false">SUM(B20:M20)</f>
        <v>115271.72</v>
      </c>
    </row>
    <row r="21" customFormat="false" ht="12" hidden="false" customHeight="false" outlineLevel="0" collapsed="false">
      <c r="A21" s="128" t="s">
        <v>81</v>
      </c>
      <c r="B21" s="195" t="n">
        <v>118947.37</v>
      </c>
      <c r="I21" s="195"/>
      <c r="J21" s="195"/>
      <c r="K21" s="195"/>
      <c r="L21" s="195"/>
      <c r="M21" s="195"/>
      <c r="N21" s="200" t="n">
        <f aca="false">SUM(B21:M21)</f>
        <v>118947.37</v>
      </c>
    </row>
    <row r="22" customFormat="false" ht="12" hidden="false" customHeight="false" outlineLevel="0" collapsed="false">
      <c r="A22" s="128" t="s">
        <v>82</v>
      </c>
      <c r="B22" s="195" t="n">
        <v>22799.56</v>
      </c>
      <c r="I22" s="195"/>
      <c r="J22" s="195"/>
      <c r="K22" s="195"/>
      <c r="L22" s="195"/>
      <c r="M22" s="195"/>
      <c r="N22" s="200" t="n">
        <f aca="false">SUM(B22:M22)</f>
        <v>22799.56</v>
      </c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471.25</v>
      </c>
      <c r="C24" s="195" t="n">
        <f aca="false">SUM(C21:C22)-SUM(C19:C20)</f>
        <v>-22799.56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-22328.31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0.408816663792299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K24/K20*100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-19.3701542754806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195" t="n">
        <f aca="false">SUM(B27:M27)</f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B27+B24</f>
        <v>471.25</v>
      </c>
      <c r="C29" s="195" t="n">
        <f aca="false">C27+C24</f>
        <v>-22799.56</v>
      </c>
      <c r="D29" s="195" t="n">
        <f aca="false">D27+D24</f>
        <v>0</v>
      </c>
      <c r="E29" s="195" t="n">
        <f aca="false">E27+E24</f>
        <v>0</v>
      </c>
      <c r="F29" s="195" t="n">
        <f aca="false">F27+F24</f>
        <v>0</v>
      </c>
      <c r="G29" s="195" t="n">
        <f aca="false">G27+G24</f>
        <v>0</v>
      </c>
      <c r="H29" s="195" t="n">
        <f aca="false">H27+H24</f>
        <v>0</v>
      </c>
      <c r="I29" s="195" t="n">
        <f aca="false">I27+I24</f>
        <v>0</v>
      </c>
      <c r="J29" s="195" t="n">
        <f aca="false">J27+J24</f>
        <v>0</v>
      </c>
      <c r="K29" s="195" t="n">
        <f aca="false">K27+K24</f>
        <v>0</v>
      </c>
      <c r="L29" s="195" t="n">
        <f aca="false">L27+L24</f>
        <v>0</v>
      </c>
      <c r="M29" s="195" t="n">
        <f aca="false">M27+M24</f>
        <v>0</v>
      </c>
      <c r="N29" s="195" t="n">
        <f aca="false">N27+N24</f>
        <v>-22328.31</v>
      </c>
    </row>
    <row r="30" customFormat="false" ht="12" hidden="false" customHeight="false" outlineLevel="0" collapsed="false">
      <c r="A30" s="128" t="s">
        <v>87</v>
      </c>
      <c r="B30" s="195" t="n">
        <f aca="false">B29/B20*100</f>
        <v>0.408816663792299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e">
        <f aca="false">F29/F20*100</f>
        <v>#DIV/0!</v>
      </c>
      <c r="G30" s="195" t="e">
        <f aca="false">G29/G20*100</f>
        <v>#DIV/0!</v>
      </c>
      <c r="H30" s="195" t="e">
        <f aca="false">H29/H20*100</f>
        <v>#DIV/0!</v>
      </c>
      <c r="I30" s="195" t="e">
        <f aca="false">I29/I20*100</f>
        <v>#DIV/0!</v>
      </c>
      <c r="J30" s="195" t="e">
        <f aca="false">J29/J20*100</f>
        <v>#DIV/0!</v>
      </c>
      <c r="K30" s="195" t="e">
        <f aca="false">K29/K20*100</f>
        <v>#DIV/0!</v>
      </c>
      <c r="L30" s="195" t="e">
        <f aca="false">L29/L20*100</f>
        <v>#DIV/0!</v>
      </c>
      <c r="M30" s="195" t="e">
        <f aca="false">M29/M20*100</f>
        <v>#DIV/0!</v>
      </c>
      <c r="N30" s="195" t="n">
        <f aca="false">N29/N20*100</f>
        <v>-19.3701542754806</v>
      </c>
    </row>
    <row r="32" customFormat="false" ht="12" hidden="false" customHeight="false" outlineLevel="0" collapsed="false">
      <c r="A32" s="199" t="s">
        <v>224</v>
      </c>
    </row>
    <row r="33" customFormat="false" ht="12" hidden="false" customHeight="false" outlineLevel="0" collapsed="false">
      <c r="A33" s="128" t="s">
        <v>80</v>
      </c>
      <c r="B33" s="195" t="n">
        <v>248622.63</v>
      </c>
      <c r="C33" s="195" t="n">
        <f aca="false">B36</f>
        <v>195238.2</v>
      </c>
      <c r="D33" s="195" t="n">
        <f aca="false">C36</f>
        <v>0</v>
      </c>
      <c r="E33" s="195" t="n">
        <f aca="false">D36</f>
        <v>0</v>
      </c>
      <c r="F33" s="195" t="n">
        <f aca="false">E36</f>
        <v>0</v>
      </c>
      <c r="G33" s="195" t="n">
        <f aca="false">F36</f>
        <v>0</v>
      </c>
      <c r="H33" s="195" t="n">
        <f aca="false">G36</f>
        <v>0</v>
      </c>
      <c r="I33" s="195" t="n">
        <f aca="false">H36</f>
        <v>0</v>
      </c>
      <c r="J33" s="195" t="n">
        <f aca="false">I36</f>
        <v>0</v>
      </c>
      <c r="K33" s="195" t="n">
        <f aca="false">J36</f>
        <v>0</v>
      </c>
      <c r="L33" s="195" t="n">
        <f aca="false">K36</f>
        <v>0</v>
      </c>
      <c r="M33" s="195" t="n">
        <f aca="false">L36</f>
        <v>0</v>
      </c>
      <c r="N33" s="200" t="n">
        <f aca="false">SUM(B33:M33)</f>
        <v>443860.83</v>
      </c>
    </row>
    <row r="34" customFormat="false" ht="12" hidden="false" customHeight="false" outlineLevel="0" collapsed="false">
      <c r="A34" s="128" t="s">
        <v>23</v>
      </c>
      <c r="B34" s="195" t="n">
        <v>968342.82</v>
      </c>
      <c r="I34" s="195"/>
      <c r="J34" s="195"/>
      <c r="K34" s="195"/>
      <c r="L34" s="195"/>
      <c r="M34" s="195"/>
      <c r="N34" s="200" t="n">
        <f aca="false">SUM(B34:M34)</f>
        <v>968342.82</v>
      </c>
    </row>
    <row r="35" customFormat="false" ht="12" hidden="false" customHeight="false" outlineLevel="0" collapsed="false">
      <c r="A35" s="128" t="s">
        <v>81</v>
      </c>
      <c r="B35" s="195" t="n">
        <v>1023387.98</v>
      </c>
      <c r="I35" s="195"/>
      <c r="J35" s="195"/>
      <c r="K35" s="195"/>
      <c r="L35" s="195"/>
      <c r="M35" s="195"/>
      <c r="N35" s="200" t="n">
        <f aca="false">SUM(B35:M35)</f>
        <v>1023387.98</v>
      </c>
    </row>
    <row r="36" customFormat="false" ht="12" hidden="false" customHeight="false" outlineLevel="0" collapsed="false">
      <c r="A36" s="128" t="s">
        <v>82</v>
      </c>
      <c r="B36" s="195" t="n">
        <v>195238.2</v>
      </c>
      <c r="I36" s="195"/>
      <c r="J36" s="195"/>
      <c r="K36" s="195"/>
      <c r="L36" s="195"/>
      <c r="M36" s="195"/>
      <c r="N36" s="200" t="n">
        <f aca="false">SUM(B36:M36)</f>
        <v>195238.2</v>
      </c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1660.72999999998</v>
      </c>
      <c r="C38" s="195" t="n">
        <f aca="false">SUM(C35:C36)-SUM(C33:C34)</f>
        <v>-195238.2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195" t="n">
        <f aca="false">SUM(N35:N36)-SUM(N33:N34)</f>
        <v>-193577.47</v>
      </c>
    </row>
    <row r="39" customFormat="false" ht="12" hidden="false" customHeight="false" outlineLevel="0" collapsed="false">
      <c r="A39" s="128" t="s">
        <v>84</v>
      </c>
      <c r="B39" s="195" t="n">
        <f aca="false">B38/B34*100</f>
        <v>0.171502278500912</v>
      </c>
      <c r="C39" s="195" t="e">
        <f aca="false">C38/C34*100</f>
        <v>#DIV/0!</v>
      </c>
      <c r="D39" s="195" t="e">
        <f aca="false">D38/D34*100</f>
        <v>#DIV/0!</v>
      </c>
      <c r="E39" s="195" t="e">
        <f aca="false">E38/E34*100</f>
        <v>#DIV/0!</v>
      </c>
      <c r="F39" s="195" t="e">
        <f aca="false">F38/F34*100</f>
        <v>#DIV/0!</v>
      </c>
      <c r="G39" s="195" t="e">
        <f aca="false">G38/G34*100</f>
        <v>#DIV/0!</v>
      </c>
      <c r="H39" s="195" t="e">
        <f aca="false">H38/H34*100</f>
        <v>#DIV/0!</v>
      </c>
      <c r="I39" s="195" t="e">
        <f aca="false">I38/I34*100</f>
        <v>#DIV/0!</v>
      </c>
      <c r="J39" s="195" t="e">
        <f aca="false">J38/J34*100</f>
        <v>#DIV/0!</v>
      </c>
      <c r="K39" s="195" t="e">
        <f aca="false">K38/K34*100</f>
        <v>#DIV/0!</v>
      </c>
      <c r="L39" s="195" t="e">
        <f aca="false">L38/L34*100</f>
        <v>#DIV/0!</v>
      </c>
      <c r="M39" s="195" t="e">
        <f aca="false">M38/M34*100</f>
        <v>#DIV/0!</v>
      </c>
      <c r="N39" s="195" t="n">
        <f aca="false">N38/N34*100</f>
        <v>-19.990592794399</v>
      </c>
    </row>
    <row r="41" customFormat="false" ht="12" hidden="false" customHeight="false" outlineLevel="0" collapsed="false">
      <c r="A41" s="128" t="s">
        <v>85</v>
      </c>
      <c r="B41" s="195" t="n">
        <v>0</v>
      </c>
      <c r="C41" s="195" t="n">
        <v>0</v>
      </c>
      <c r="D41" s="195" t="n">
        <v>0</v>
      </c>
      <c r="E41" s="195" t="n">
        <v>0</v>
      </c>
      <c r="F41" s="195" t="n">
        <v>0</v>
      </c>
      <c r="G41" s="195" t="n">
        <v>0</v>
      </c>
      <c r="H41" s="195" t="n">
        <v>0</v>
      </c>
      <c r="I41" s="195" t="n">
        <v>0</v>
      </c>
      <c r="J41" s="195" t="n">
        <v>0</v>
      </c>
      <c r="K41" s="195" t="n">
        <v>0</v>
      </c>
      <c r="L41" s="195" t="n">
        <v>0</v>
      </c>
      <c r="M41" s="195" t="n">
        <v>0</v>
      </c>
      <c r="N41" s="195" t="n">
        <f aca="false">SUM(B41:M41)</f>
        <v>0</v>
      </c>
    </row>
    <row r="42" customFormat="false" ht="12" hidden="false" customHeight="false" outlineLevel="0" collapsed="false">
      <c r="I42" s="195"/>
      <c r="J42" s="195"/>
      <c r="K42" s="195"/>
      <c r="L42" s="195"/>
      <c r="M42" s="195"/>
    </row>
    <row r="43" customFormat="false" ht="12" hidden="false" customHeight="false" outlineLevel="0" collapsed="false">
      <c r="A43" s="128" t="s">
        <v>86</v>
      </c>
      <c r="B43" s="195" t="n">
        <f aca="false">SUM(B35+B36)-SUM(B33+B34+B41)</f>
        <v>1660.72999999998</v>
      </c>
      <c r="C43" s="195" t="n">
        <f aca="false">SUM(C35+C36)-SUM(C33+C34+C41)</f>
        <v>-195238.2</v>
      </c>
      <c r="D43" s="195" t="n">
        <f aca="false">SUM(D35+D36)-SUM(D33+D34+D41)</f>
        <v>0</v>
      </c>
      <c r="E43" s="195" t="n">
        <f aca="false">SUM(E35+E36)-SUM(E33+E34+E41)</f>
        <v>0</v>
      </c>
      <c r="F43" s="195" t="n">
        <f aca="false">SUM(F35+F36)-SUM(F33+F34+F41)</f>
        <v>0</v>
      </c>
      <c r="G43" s="195" t="n">
        <f aca="false">SUM(G35+G36)-SUM(G33+G34+G41)</f>
        <v>0</v>
      </c>
      <c r="H43" s="195" t="n">
        <f aca="false">H41+H38</f>
        <v>0</v>
      </c>
      <c r="I43" s="195" t="n">
        <f aca="false">I41+I38</f>
        <v>0</v>
      </c>
      <c r="J43" s="195" t="n">
        <f aca="false">J38-J41</f>
        <v>0</v>
      </c>
      <c r="K43" s="195" t="n">
        <f aca="false">K41+K38</f>
        <v>0</v>
      </c>
      <c r="L43" s="195" t="n">
        <f aca="false">L38-L41</f>
        <v>0</v>
      </c>
      <c r="M43" s="195" t="n">
        <f aca="false">M41+M38</f>
        <v>0</v>
      </c>
      <c r="N43" s="195" t="n">
        <f aca="false">N41+N38</f>
        <v>-193577.47</v>
      </c>
    </row>
    <row r="44" customFormat="false" ht="12" hidden="false" customHeight="false" outlineLevel="0" collapsed="false">
      <c r="A44" s="128" t="s">
        <v>87</v>
      </c>
      <c r="B44" s="195" t="n">
        <f aca="false">B43/B34*100</f>
        <v>0.171502278500912</v>
      </c>
      <c r="C44" s="195" t="e">
        <f aca="false">C43/C34*100</f>
        <v>#DIV/0!</v>
      </c>
      <c r="D44" s="195" t="e">
        <f aca="false">D43/D34*100</f>
        <v>#DIV/0!</v>
      </c>
      <c r="E44" s="195" t="e">
        <f aca="false">E43/E34*100</f>
        <v>#DIV/0!</v>
      </c>
      <c r="F44" s="195" t="e">
        <f aca="false">F43/F34*100</f>
        <v>#DIV/0!</v>
      </c>
      <c r="G44" s="195" t="e">
        <f aca="false">G43/G34*100</f>
        <v>#DIV/0!</v>
      </c>
      <c r="H44" s="195" t="e">
        <f aca="false">H43/H34*100</f>
        <v>#DIV/0!</v>
      </c>
      <c r="I44" s="195" t="e">
        <f aca="false">I43/I34*100</f>
        <v>#DIV/0!</v>
      </c>
      <c r="J44" s="195" t="e">
        <f aca="false">J43/J34*100</f>
        <v>#DIV/0!</v>
      </c>
      <c r="K44" s="195" t="e">
        <f aca="false">K43/K34*100</f>
        <v>#DIV/0!</v>
      </c>
      <c r="L44" s="195" t="e">
        <f aca="false">L43/L34*100</f>
        <v>#DIV/0!</v>
      </c>
      <c r="M44" s="195" t="e">
        <f aca="false">M43/M34*100</f>
        <v>#DIV/0!</v>
      </c>
      <c r="N44" s="195" t="n">
        <f aca="false">N43/N34*100</f>
        <v>-19.990592794399</v>
      </c>
    </row>
    <row r="46" customFormat="false" ht="12" hidden="false" customHeight="false" outlineLevel="0" collapsed="false">
      <c r="A46" s="199" t="s">
        <v>225</v>
      </c>
      <c r="N46" s="200"/>
    </row>
    <row r="47" customFormat="false" ht="12" hidden="false" customHeight="false" outlineLevel="0" collapsed="false">
      <c r="A47" s="128" t="s">
        <v>80</v>
      </c>
      <c r="B47" s="195" t="n">
        <f aca="false">B33+B19+B5</f>
        <v>278290.07</v>
      </c>
      <c r="C47" s="195" t="n">
        <v>0</v>
      </c>
      <c r="D47" s="195" t="n">
        <f aca="false">D33+D19+D5</f>
        <v>0</v>
      </c>
      <c r="E47" s="195" t="n">
        <f aca="false">E33+E19+E5</f>
        <v>0</v>
      </c>
      <c r="F47" s="195" t="n">
        <f aca="false">F33+F19+F5</f>
        <v>0</v>
      </c>
      <c r="G47" s="195" t="n">
        <f aca="false">G33+G19+G5</f>
        <v>0</v>
      </c>
      <c r="H47" s="195" t="n">
        <f aca="false">H33+H19+H5</f>
        <v>0</v>
      </c>
      <c r="I47" s="195" t="n">
        <f aca="false">I33+I19+I5</f>
        <v>0</v>
      </c>
      <c r="J47" s="195" t="n">
        <f aca="false">J33+J19+J5</f>
        <v>0</v>
      </c>
      <c r="K47" s="195" t="n">
        <f aca="false">K33+K19+K5</f>
        <v>0</v>
      </c>
      <c r="L47" s="195" t="n">
        <f aca="false">L33+L19+L5</f>
        <v>0</v>
      </c>
      <c r="M47" s="195" t="n">
        <f aca="false">M33+M19+M5</f>
        <v>0</v>
      </c>
      <c r="N47" s="200" t="n">
        <f aca="false">SUM(B47:M47)</f>
        <v>278290.07</v>
      </c>
    </row>
    <row r="48" customFormat="false" ht="12" hidden="false" customHeight="false" outlineLevel="0" collapsed="false">
      <c r="A48" s="128" t="s">
        <v>23</v>
      </c>
      <c r="B48" s="195" t="n">
        <f aca="false">B34+B20+B6</f>
        <v>1090780.71</v>
      </c>
      <c r="C48" s="195" t="n">
        <f aca="false">C34+C20+C6</f>
        <v>0</v>
      </c>
      <c r="D48" s="195" t="n">
        <f aca="false">D34+D20+D6</f>
        <v>0</v>
      </c>
      <c r="E48" s="195" t="n">
        <f aca="false">E34+E20+E6</f>
        <v>0</v>
      </c>
      <c r="F48" s="195" t="n">
        <f aca="false">F34+F20+F6</f>
        <v>0</v>
      </c>
      <c r="G48" s="195" t="n">
        <f aca="false">G34+G20+G6</f>
        <v>0</v>
      </c>
      <c r="H48" s="195" t="n">
        <f aca="false">H34+H20+H6</f>
        <v>0</v>
      </c>
      <c r="I48" s="195" t="n">
        <f aca="false">I34+I20+I6</f>
        <v>0</v>
      </c>
      <c r="J48" s="195" t="n">
        <f aca="false">J34+J20+J6</f>
        <v>0</v>
      </c>
      <c r="K48" s="195" t="n">
        <f aca="false">K34+K20+K6</f>
        <v>0</v>
      </c>
      <c r="L48" s="195" t="n">
        <f aca="false">L34+L20+L6</f>
        <v>0</v>
      </c>
      <c r="M48" s="195" t="n">
        <f aca="false">M34+M20+M6</f>
        <v>0</v>
      </c>
      <c r="N48" s="200" t="n">
        <f aca="false">SUM(B48:M48)</f>
        <v>1090780.71</v>
      </c>
    </row>
    <row r="49" customFormat="false" ht="12" hidden="false" customHeight="false" outlineLevel="0" collapsed="false">
      <c r="A49" s="128" t="s">
        <v>81</v>
      </c>
      <c r="B49" s="195" t="n">
        <f aca="false">B35+B21+B7</f>
        <v>1149248.88</v>
      </c>
      <c r="C49" s="195" t="n">
        <f aca="false">C35+C21+C7</f>
        <v>0</v>
      </c>
      <c r="D49" s="195" t="n">
        <f aca="false">D35+D21+D7</f>
        <v>0</v>
      </c>
      <c r="E49" s="195" t="n">
        <f aca="false">E35+E21+E7</f>
        <v>0</v>
      </c>
      <c r="F49" s="195" t="n">
        <f aca="false">F35+F21+F7</f>
        <v>0</v>
      </c>
      <c r="G49" s="195" t="n">
        <f aca="false">G35+G21+G7</f>
        <v>0</v>
      </c>
      <c r="H49" s="195" t="n">
        <f aca="false">H35+H21+H7</f>
        <v>0</v>
      </c>
      <c r="I49" s="195" t="n">
        <f aca="false">I35+I21+I7</f>
        <v>0</v>
      </c>
      <c r="J49" s="195" t="n">
        <f aca="false">J35+J21+J7</f>
        <v>0</v>
      </c>
      <c r="K49" s="195" t="n">
        <f aca="false">K35+K21+K7</f>
        <v>0</v>
      </c>
      <c r="L49" s="195" t="n">
        <f aca="false">L35+L21+L7</f>
        <v>0</v>
      </c>
      <c r="M49" s="195" t="n">
        <f aca="false">M35+M21+M7</f>
        <v>0</v>
      </c>
      <c r="N49" s="200" t="n">
        <f aca="false">SUM(B49:M49)</f>
        <v>1149248.88</v>
      </c>
    </row>
    <row r="50" customFormat="false" ht="12" hidden="false" customHeight="false" outlineLevel="0" collapsed="false">
      <c r="A50" s="128" t="s">
        <v>82</v>
      </c>
      <c r="B50" s="195" t="n">
        <f aca="false">B36+B22+B8</f>
        <v>221811.99</v>
      </c>
      <c r="C50" s="195" t="n">
        <f aca="false">C36+C22+C8</f>
        <v>0</v>
      </c>
      <c r="D50" s="195" t="n">
        <f aca="false">D36+D22+D8</f>
        <v>0</v>
      </c>
      <c r="E50" s="195" t="n">
        <f aca="false">E36+E22+E8</f>
        <v>0</v>
      </c>
      <c r="F50" s="195" t="n">
        <f aca="false">F36+F22+F8</f>
        <v>0</v>
      </c>
      <c r="G50" s="195" t="n">
        <f aca="false">G36+G22+G8</f>
        <v>0</v>
      </c>
      <c r="H50" s="195" t="n">
        <f aca="false">H36+H22+H8</f>
        <v>0</v>
      </c>
      <c r="I50" s="195" t="n">
        <f aca="false">I36+I22+I8</f>
        <v>0</v>
      </c>
      <c r="J50" s="195" t="n">
        <f aca="false">J36+J22+J8</f>
        <v>0</v>
      </c>
      <c r="K50" s="195" t="n">
        <f aca="false">K36+K22+K8</f>
        <v>0</v>
      </c>
      <c r="L50" s="195" t="n">
        <f aca="false">L36+L22+L8</f>
        <v>0</v>
      </c>
      <c r="M50" s="195" t="n">
        <f aca="false">M36+M22+M8</f>
        <v>0</v>
      </c>
      <c r="N50" s="200" t="n">
        <f aca="false">SUM(B50:M50)</f>
        <v>221811.99</v>
      </c>
    </row>
    <row r="51" customFormat="false" ht="12" hidden="false" customHeight="false" outlineLevel="0" collapsed="false">
      <c r="I51" s="195"/>
      <c r="J51" s="195"/>
      <c r="K51" s="195"/>
      <c r="L51" s="195"/>
      <c r="M51" s="195"/>
    </row>
    <row r="52" customFormat="false" ht="12" hidden="false" customHeight="false" outlineLevel="0" collapsed="false">
      <c r="A52" s="128" t="s">
        <v>83</v>
      </c>
      <c r="B52" s="195" t="n">
        <f aca="false">SUM(B49:B50)-SUM(B47:B48)</f>
        <v>1990.09000000008</v>
      </c>
      <c r="C52" s="195" t="n">
        <f aca="false">SUM(C49:C50)-SUM(C47:C48)</f>
        <v>0</v>
      </c>
      <c r="D52" s="195" t="n">
        <f aca="false">SUM(D49:D50)-SUM(D47:D48)</f>
        <v>0</v>
      </c>
      <c r="E52" s="195" t="n">
        <f aca="false">SUM(E49:E50)-SUM(E47:E48)</f>
        <v>0</v>
      </c>
      <c r="F52" s="195" t="n">
        <f aca="false">SUM(F49:F50)-SUM(F47:F48)</f>
        <v>0</v>
      </c>
      <c r="G52" s="195" t="n">
        <f aca="false">SUM(G49:G50)-SUM(G47:G48)</f>
        <v>0</v>
      </c>
      <c r="H52" s="195" t="n">
        <f aca="false">SUM(H49:H50)-SUM(H47:H48)</f>
        <v>0</v>
      </c>
      <c r="I52" s="195" t="n">
        <f aca="false">SUM(I49:I50)-SUM(I47:I48)</f>
        <v>0</v>
      </c>
      <c r="J52" s="195" t="n">
        <f aca="false">SUM(J49:J50)-SUM(J47:J48)</f>
        <v>0</v>
      </c>
      <c r="K52" s="195" t="n">
        <f aca="false">SUM(K49:K50)-SUM(K47:K48)</f>
        <v>0</v>
      </c>
      <c r="L52" s="195" t="n">
        <f aca="false">SUM(L49:L50)-SUM(L47:L48)</f>
        <v>0</v>
      </c>
      <c r="M52" s="195" t="n">
        <f aca="false">SUM(M49:M50)-SUM(M47:M48)</f>
        <v>0</v>
      </c>
      <c r="N52" s="195" t="n">
        <f aca="false">SUM(N49:N50)-SUM(N47:N48)</f>
        <v>1990.09000000008</v>
      </c>
    </row>
    <row r="53" customFormat="false" ht="12" hidden="false" customHeight="false" outlineLevel="0" collapsed="false">
      <c r="A53" s="128" t="s">
        <v>84</v>
      </c>
      <c r="B53" s="195" t="n">
        <f aca="false">B52/B48*100</f>
        <v>0.182446387413661</v>
      </c>
      <c r="C53" s="195" t="e">
        <f aca="false">C52/C48*100</f>
        <v>#DIV/0!</v>
      </c>
      <c r="D53" s="195" t="e">
        <f aca="false">D52/D48*100</f>
        <v>#DIV/0!</v>
      </c>
      <c r="E53" s="195" t="e">
        <f aca="false">E52/E48*100</f>
        <v>#DIV/0!</v>
      </c>
      <c r="F53" s="195" t="e">
        <f aca="false">F52/F48*100</f>
        <v>#DIV/0!</v>
      </c>
      <c r="G53" s="195" t="e">
        <f aca="false">G52/G48*100</f>
        <v>#DIV/0!</v>
      </c>
      <c r="H53" s="195" t="e">
        <f aca="false">H52/H48*100</f>
        <v>#DIV/0!</v>
      </c>
      <c r="I53" s="195" t="e">
        <f aca="false">I52/I48*100</f>
        <v>#DIV/0!</v>
      </c>
      <c r="J53" s="195" t="e">
        <f aca="false">J52/J48*100</f>
        <v>#DIV/0!</v>
      </c>
      <c r="K53" s="195" t="e">
        <f aca="false">K52/K48*100</f>
        <v>#DIV/0!</v>
      </c>
      <c r="L53" s="195" t="e">
        <f aca="false">L52/L48*100</f>
        <v>#DIV/0!</v>
      </c>
      <c r="M53" s="195" t="e">
        <f aca="false">M52/M48*100</f>
        <v>#DIV/0!</v>
      </c>
      <c r="N53" s="195" t="n">
        <f aca="false">N52/N48*100</f>
        <v>0.182446387413661</v>
      </c>
    </row>
    <row r="54" customFormat="false" ht="12" hidden="false" customHeight="false" outlineLevel="0" collapsed="false">
      <c r="I54" s="195"/>
      <c r="J54" s="195"/>
      <c r="K54" s="195"/>
      <c r="L54" s="195"/>
      <c r="M54" s="195"/>
    </row>
    <row r="55" customFormat="false" ht="12" hidden="false" customHeight="false" outlineLevel="0" collapsed="false">
      <c r="A55" s="128" t="s">
        <v>85</v>
      </c>
      <c r="B55" s="195" t="n">
        <f aca="false">B41+B27+B13</f>
        <v>0</v>
      </c>
      <c r="C55" s="195" t="n">
        <f aca="false">C41+C27+C13</f>
        <v>0</v>
      </c>
      <c r="D55" s="195" t="n">
        <f aca="false">D41+D27+D13</f>
        <v>0</v>
      </c>
      <c r="E55" s="195" t="n">
        <f aca="false">E41+E27+E13</f>
        <v>0</v>
      </c>
      <c r="F55" s="195" t="n">
        <f aca="false">F41+F27+F13</f>
        <v>0</v>
      </c>
      <c r="G55" s="195" t="n">
        <f aca="false">G41+G27+G13</f>
        <v>0</v>
      </c>
      <c r="H55" s="195" t="n">
        <f aca="false">H41+H27+H13</f>
        <v>0</v>
      </c>
      <c r="I55" s="195" t="n">
        <f aca="false">I41+I27+I13</f>
        <v>0</v>
      </c>
      <c r="J55" s="195" t="n">
        <f aca="false">J41+J27+J13</f>
        <v>0</v>
      </c>
      <c r="K55" s="195" t="n">
        <f aca="false">K41+K27+K13</f>
        <v>0</v>
      </c>
      <c r="L55" s="195" t="n">
        <f aca="false">L41+L27+L13</f>
        <v>0</v>
      </c>
      <c r="M55" s="195" t="n">
        <f aca="false">M41+M27+M13</f>
        <v>0</v>
      </c>
      <c r="N55" s="195" t="n">
        <f aca="false">SUM(B55:M55)</f>
        <v>0</v>
      </c>
    </row>
    <row r="56" customFormat="false" ht="12" hidden="false" customHeight="false" outlineLevel="0" collapsed="false">
      <c r="I56" s="195"/>
      <c r="J56" s="195"/>
      <c r="K56" s="195"/>
      <c r="L56" s="195"/>
      <c r="M56" s="195"/>
    </row>
    <row r="57" customFormat="false" ht="12" hidden="false" customHeight="false" outlineLevel="0" collapsed="false">
      <c r="A57" s="128" t="s">
        <v>86</v>
      </c>
      <c r="B57" s="195" t="n">
        <f aca="false">B52-B55</f>
        <v>1990.09000000008</v>
      </c>
      <c r="C57" s="195" t="n">
        <f aca="false">C52+C55</f>
        <v>0</v>
      </c>
      <c r="D57" s="195" t="n">
        <f aca="false">D52-D55</f>
        <v>0</v>
      </c>
      <c r="E57" s="195" t="n">
        <f aca="false">E52-E55</f>
        <v>0</v>
      </c>
      <c r="F57" s="195" t="n">
        <f aca="false">F52-F55</f>
        <v>0</v>
      </c>
      <c r="G57" s="195" t="n">
        <f aca="false">G52-G55</f>
        <v>0</v>
      </c>
      <c r="H57" s="195" t="n">
        <f aca="false">H52-H55</f>
        <v>0</v>
      </c>
      <c r="I57" s="195" t="n">
        <f aca="false">I52-I55</f>
        <v>0</v>
      </c>
      <c r="J57" s="195" t="n">
        <f aca="false">J52-J55</f>
        <v>0</v>
      </c>
      <c r="K57" s="195" t="n">
        <f aca="false">K52-K55</f>
        <v>0</v>
      </c>
      <c r="L57" s="195" t="n">
        <f aca="false">L52-L55</f>
        <v>0</v>
      </c>
      <c r="M57" s="195" t="n">
        <f aca="false">M52-M55</f>
        <v>0</v>
      </c>
      <c r="N57" s="195" t="n">
        <f aca="false">N52-N55</f>
        <v>1990.09000000008</v>
      </c>
    </row>
    <row r="58" customFormat="false" ht="12" hidden="false" customHeight="false" outlineLevel="0" collapsed="false">
      <c r="A58" s="128" t="s">
        <v>87</v>
      </c>
      <c r="B58" s="195" t="n">
        <f aca="false">B57/B48*100</f>
        <v>0.182446387413661</v>
      </c>
      <c r="C58" s="195" t="e">
        <f aca="false">C57/C48*100</f>
        <v>#DIV/0!</v>
      </c>
      <c r="D58" s="195" t="e">
        <f aca="false">D57/D48*100</f>
        <v>#DIV/0!</v>
      </c>
      <c r="E58" s="195" t="e">
        <f aca="false">E57/E48*100</f>
        <v>#DIV/0!</v>
      </c>
      <c r="F58" s="195" t="e">
        <f aca="false">F57/F48*100</f>
        <v>#DIV/0!</v>
      </c>
      <c r="G58" s="195" t="e">
        <f aca="false">G57/G48*100</f>
        <v>#DIV/0!</v>
      </c>
      <c r="H58" s="195" t="e">
        <f aca="false">H57/H48*100</f>
        <v>#DIV/0!</v>
      </c>
      <c r="I58" s="195" t="e">
        <f aca="false">I57/I48*100</f>
        <v>#DIV/0!</v>
      </c>
      <c r="J58" s="195" t="e">
        <f aca="false">J57/J48*100</f>
        <v>#DIV/0!</v>
      </c>
      <c r="K58" s="195" t="e">
        <f aca="false">K57/K48*100</f>
        <v>#DIV/0!</v>
      </c>
      <c r="L58" s="195" t="e">
        <f aca="false">L57/L48*100</f>
        <v>#DIV/0!</v>
      </c>
      <c r="M58" s="195" t="e">
        <f aca="false">M57/M48*100</f>
        <v>#DIV/0!</v>
      </c>
      <c r="N58" s="195" t="n">
        <f aca="false">N57/N48*100</f>
        <v>0.182446387413661</v>
      </c>
    </row>
    <row r="59" customFormat="false" ht="12" hidden="false" customHeight="false" outlineLevel="0" collapsed="false">
      <c r="A59" s="196"/>
    </row>
    <row r="60" customFormat="false" ht="12" hidden="false" customHeight="false" outlineLevel="0" collapsed="false">
      <c r="I60" s="195"/>
      <c r="J60" s="195"/>
      <c r="K60" s="195"/>
      <c r="L60" s="195"/>
      <c r="N60" s="200"/>
    </row>
    <row r="61" customFormat="false" ht="12" hidden="false" customHeight="false" outlineLevel="0" collapsed="false">
      <c r="N61" s="200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I63" s="195"/>
      <c r="J63" s="195"/>
      <c r="K63" s="195"/>
      <c r="L63" s="195"/>
      <c r="M63" s="195"/>
      <c r="N63" s="200"/>
    </row>
    <row r="74" customFormat="false" ht="12" hidden="false" customHeight="false" outlineLevel="0" collapsed="false">
      <c r="A74" s="196"/>
    </row>
    <row r="75" customFormat="false" ht="12" hidden="false" customHeight="false" outlineLevel="0" collapsed="false">
      <c r="N75" s="200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8" customFormat="false" ht="12" hidden="false" customHeight="false" outlineLevel="0" collapsed="false">
      <c r="N78" s="200"/>
    </row>
    <row r="80" customFormat="false" ht="12" hidden="false" customHeight="false" outlineLevel="0" collapsed="false">
      <c r="I80" s="195"/>
      <c r="J80" s="195"/>
      <c r="K80" s="195"/>
      <c r="L80" s="195"/>
      <c r="M80" s="195"/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8" customFormat="false" ht="12" hidden="false" customHeight="false" outlineLevel="0" collapsed="false">
      <c r="A88" s="196"/>
    </row>
    <row r="89" customFormat="false" ht="12" hidden="false" customHeight="false" outlineLevel="0" collapsed="false">
      <c r="N89" s="200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102" customFormat="false" ht="12" hidden="false" customHeight="false" outlineLevel="0" collapsed="false">
      <c r="A102" s="196"/>
    </row>
    <row r="103" customFormat="false" ht="12" hidden="false" customHeight="false" outlineLevel="0" collapsed="false">
      <c r="N103" s="200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8" customFormat="false" ht="12" hidden="false" customHeight="false" outlineLevel="0" collapsed="false">
      <c r="I108" s="195"/>
      <c r="J108" s="195"/>
      <c r="K108" s="195"/>
      <c r="L108" s="195"/>
      <c r="M108" s="195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7" customFormat="false" ht="12" hidden="false" customHeight="false" outlineLevel="0" collapsed="false">
      <c r="A117" s="196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31" customFormat="false" ht="12" hidden="false" customHeight="false" outlineLevel="0" collapsed="false">
      <c r="A131" s="196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7" customFormat="false" ht="12" hidden="false" customHeight="false" outlineLevel="0" collapsed="false">
      <c r="I137" s="195"/>
      <c r="J137" s="195"/>
      <c r="K137" s="195"/>
      <c r="L137" s="195"/>
      <c r="M137" s="195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45" customFormat="false" ht="12" hidden="false" customHeight="false" outlineLevel="0" collapsed="false">
      <c r="A145" s="196"/>
    </row>
    <row r="160" customFormat="false" ht="12" hidden="false" customHeight="false" outlineLevel="0" collapsed="false">
      <c r="A160" s="196"/>
    </row>
    <row r="174" customFormat="false" ht="12" hidden="false" customHeight="false" outlineLevel="0" collapsed="false">
      <c r="A174" s="196"/>
    </row>
    <row r="188" customFormat="false" ht="12" hidden="false" customHeight="false" outlineLevel="0" collapsed="false">
      <c r="A188" s="196"/>
    </row>
    <row r="203" customFormat="false" ht="12" hidden="false" customHeight="false" outlineLevel="0" collapsed="false">
      <c r="A203" s="196"/>
    </row>
    <row r="217" customFormat="false" ht="12" hidden="false" customHeight="false" outlineLevel="0" collapsed="false">
      <c r="A217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9" activeCellId="0" sqref="C4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1.28"/>
    <col collapsed="false" customWidth="true" hidden="false" outlineLevel="0" max="8" min="2" style="195" width="11.85"/>
    <col collapsed="false" customWidth="true" hidden="false" outlineLevel="0" max="9" min="9" style="128" width="12.85"/>
    <col collapsed="false" customWidth="true" hidden="false" outlineLevel="0" max="13" min="10" style="128" width="11.85"/>
    <col collapsed="false" customWidth="true" hidden="false" outlineLevel="0" max="14" min="14" style="195" width="12.85"/>
    <col collapsed="false" customWidth="true" hidden="false" outlineLevel="0" max="15" min="15" style="128" width="9.99"/>
    <col collapsed="false" customWidth="false" hidden="false" outlineLevel="0" max="257" min="16" style="128" width="9.14"/>
  </cols>
  <sheetData>
    <row r="1" customFormat="false" ht="12" hidden="false" customHeight="false" outlineLevel="0" collapsed="false">
      <c r="A1" s="196" t="s">
        <v>226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6"/>
      <c r="B4" s="197"/>
      <c r="C4" s="197"/>
      <c r="D4" s="197"/>
      <c r="E4" s="197"/>
      <c r="F4" s="197"/>
      <c r="G4" s="197"/>
      <c r="H4" s="197"/>
      <c r="I4" s="198"/>
      <c r="J4" s="198"/>
      <c r="K4" s="198"/>
      <c r="L4" s="198"/>
      <c r="M4" s="198"/>
      <c r="N4" s="197"/>
    </row>
    <row r="5" customFormat="false" ht="12" hidden="false" customHeight="false" outlineLevel="0" collapsed="false">
      <c r="A5" s="199" t="s">
        <v>227</v>
      </c>
    </row>
    <row r="6" customFormat="false" ht="12" hidden="false" customHeight="false" outlineLevel="0" collapsed="false">
      <c r="A6" s="128" t="s">
        <v>80</v>
      </c>
      <c r="B6" s="195" t="n">
        <v>29570.74</v>
      </c>
      <c r="C6" s="195" t="n">
        <f aca="false">B9</f>
        <v>54573.95</v>
      </c>
      <c r="D6" s="195" t="n">
        <f aca="false">C9</f>
        <v>0</v>
      </c>
      <c r="E6" s="195" t="n">
        <f aca="false">D9</f>
        <v>0</v>
      </c>
      <c r="F6" s="195" t="n">
        <f aca="false">E9</f>
        <v>0</v>
      </c>
      <c r="G6" s="195" t="n">
        <f aca="false">F9</f>
        <v>0</v>
      </c>
      <c r="H6" s="195" t="n">
        <f aca="false">G9</f>
        <v>0</v>
      </c>
      <c r="I6" s="195" t="n">
        <f aca="false">H9</f>
        <v>0</v>
      </c>
      <c r="J6" s="195" t="n">
        <f aca="false">I9</f>
        <v>0</v>
      </c>
      <c r="K6" s="195" t="n">
        <f aca="false">J9</f>
        <v>0</v>
      </c>
      <c r="L6" s="195" t="n">
        <f aca="false">K9</f>
        <v>0</v>
      </c>
      <c r="M6" s="195" t="n">
        <f aca="false">L9</f>
        <v>0</v>
      </c>
      <c r="N6" s="200" t="n">
        <f aca="false">SUM(B6:M6)</f>
        <v>84144.69</v>
      </c>
    </row>
    <row r="7" customFormat="false" ht="12" hidden="false" customHeight="false" outlineLevel="0" collapsed="false">
      <c r="A7" s="128" t="s">
        <v>23</v>
      </c>
      <c r="B7" s="195" t="n">
        <v>672079.79</v>
      </c>
      <c r="I7" s="195"/>
      <c r="J7" s="195"/>
      <c r="K7" s="195"/>
      <c r="L7" s="195"/>
      <c r="M7" s="195"/>
      <c r="N7" s="200" t="n">
        <f aca="false">SUM(B7:M7)</f>
        <v>672079.79</v>
      </c>
    </row>
    <row r="8" customFormat="false" ht="12" hidden="false" customHeight="false" outlineLevel="0" collapsed="false">
      <c r="A8" s="128" t="s">
        <v>81</v>
      </c>
      <c r="B8" s="195" t="n">
        <v>643381.72</v>
      </c>
      <c r="I8" s="195"/>
      <c r="J8" s="195"/>
      <c r="K8" s="195"/>
      <c r="L8" s="195"/>
      <c r="M8" s="195"/>
      <c r="N8" s="200" t="n">
        <f aca="false">SUM(B8:M8)</f>
        <v>643381.72</v>
      </c>
    </row>
    <row r="9" customFormat="false" ht="12" hidden="false" customHeight="false" outlineLevel="0" collapsed="false">
      <c r="A9" s="128" t="s">
        <v>82</v>
      </c>
      <c r="B9" s="195" t="n">
        <v>54573.95</v>
      </c>
      <c r="I9" s="195"/>
      <c r="J9" s="195"/>
      <c r="K9" s="195"/>
      <c r="L9" s="195"/>
      <c r="M9" s="195"/>
      <c r="N9" s="200" t="n">
        <f aca="false">SUM(B9:M9)</f>
        <v>54573.95</v>
      </c>
    </row>
    <row r="11" customFormat="false" ht="12" hidden="false" customHeight="false" outlineLevel="0" collapsed="false">
      <c r="A11" s="128" t="s">
        <v>83</v>
      </c>
      <c r="B11" s="195" t="n">
        <f aca="false">SUM(B8:B9)-SUM(B6:B7)</f>
        <v>-3694.8600000001</v>
      </c>
      <c r="C11" s="195" t="n">
        <f aca="false">SUM(C8:C9)-SUM(C6:C7)</f>
        <v>-54573.95</v>
      </c>
      <c r="D11" s="195" t="n">
        <f aca="false">SUM(D8:D9)-SUM(D6:D7)</f>
        <v>0</v>
      </c>
      <c r="E11" s="195" t="n">
        <f aca="false">SUM(E8:E9)-SUM(E6:E7)</f>
        <v>0</v>
      </c>
      <c r="F11" s="195" t="n">
        <f aca="false">SUM(F8:F9)-SUM(F6:F7)</f>
        <v>0</v>
      </c>
      <c r="G11" s="195" t="n">
        <f aca="false">SUM(G8:G9)-SUM(G6:G7)</f>
        <v>0</v>
      </c>
      <c r="H11" s="195" t="n">
        <f aca="false">SUM(H8:H9)-SUM(H6:H7)</f>
        <v>0</v>
      </c>
      <c r="I11" s="195" t="n">
        <f aca="false">SUM(I8:I9)-SUM(I6:I7)</f>
        <v>0</v>
      </c>
      <c r="J11" s="195" t="n">
        <f aca="false">SUM(J8:J9)-SUM(J6:J7)</f>
        <v>0</v>
      </c>
      <c r="K11" s="195" t="n">
        <f aca="false">SUM(K8:K9)-SUM(K6:K7)</f>
        <v>0</v>
      </c>
      <c r="L11" s="195" t="n">
        <f aca="false">SUM(L8:L9)-SUM(L6:L7)</f>
        <v>0</v>
      </c>
      <c r="M11" s="195" t="n">
        <f aca="false">SUM(M8:M9)-SUM(M6:M7)</f>
        <v>0</v>
      </c>
      <c r="N11" s="195" t="n">
        <f aca="false">SUM(N8:N9)-SUM(N6:N7)</f>
        <v>-58268.8100000001</v>
      </c>
      <c r="O11" s="195"/>
      <c r="P11" s="195"/>
    </row>
    <row r="12" customFormat="false" ht="12" hidden="false" customHeight="false" outlineLevel="0" collapsed="false">
      <c r="A12" s="128" t="s">
        <v>84</v>
      </c>
      <c r="B12" s="195" t="n">
        <f aca="false">B11/B7*100</f>
        <v>-0.549765080720565</v>
      </c>
      <c r="C12" s="195" t="e">
        <f aca="false">C11/C7*100</f>
        <v>#DIV/0!</v>
      </c>
      <c r="D12" s="195" t="e">
        <f aca="false">D11/D7*100</f>
        <v>#DIV/0!</v>
      </c>
      <c r="E12" s="195" t="e">
        <f aca="false">E11/E7*100</f>
        <v>#DIV/0!</v>
      </c>
      <c r="F12" s="195" t="e">
        <f aca="false">F11/F7*100</f>
        <v>#DIV/0!</v>
      </c>
      <c r="G12" s="195" t="e">
        <f aca="false">G11/G7*100</f>
        <v>#DIV/0!</v>
      </c>
      <c r="H12" s="195" t="e">
        <f aca="false">H11/H7*100</f>
        <v>#DIV/0!</v>
      </c>
      <c r="I12" s="195" t="e">
        <f aca="false">I11/I7*100</f>
        <v>#DIV/0!</v>
      </c>
      <c r="J12" s="195" t="e">
        <f aca="false">J11/J7*100</f>
        <v>#DIV/0!</v>
      </c>
      <c r="K12" s="195" t="e">
        <f aca="false">K11/K7*100</f>
        <v>#DIV/0!</v>
      </c>
      <c r="L12" s="195" t="e">
        <f aca="false">L11/L7*100</f>
        <v>#DIV/0!</v>
      </c>
      <c r="M12" s="195" t="e">
        <f aca="false">M11/M7*100</f>
        <v>#DIV/0!</v>
      </c>
      <c r="N12" s="195" t="n">
        <f aca="false">N11/N7*100</f>
        <v>-8.66992444453657</v>
      </c>
      <c r="O12" s="195"/>
      <c r="P12" s="195"/>
    </row>
    <row r="14" customFormat="false" ht="12" hidden="false" customHeight="false" outlineLevel="0" collapsed="false">
      <c r="A14" s="128" t="s">
        <v>85</v>
      </c>
      <c r="B14" s="195" t="n">
        <v>0</v>
      </c>
      <c r="C14" s="195" t="n">
        <v>0</v>
      </c>
      <c r="D14" s="195" t="n">
        <v>0</v>
      </c>
      <c r="E14" s="195" t="n">
        <v>0</v>
      </c>
      <c r="F14" s="195" t="n">
        <v>0</v>
      </c>
      <c r="G14" s="195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195" t="n">
        <f aca="false">SUM(B14:M14)</f>
        <v>0</v>
      </c>
    </row>
    <row r="15" customFormat="false" ht="12" hidden="false" customHeight="false" outlineLevel="0" collapsed="false">
      <c r="I15" s="195"/>
      <c r="J15" s="195"/>
      <c r="K15" s="195"/>
      <c r="L15" s="195"/>
      <c r="M15" s="195"/>
    </row>
    <row r="16" customFormat="false" ht="12" hidden="false" customHeight="false" outlineLevel="0" collapsed="false">
      <c r="A16" s="128" t="s">
        <v>86</v>
      </c>
      <c r="B16" s="195" t="n">
        <f aca="false">B14+B11</f>
        <v>-3694.8600000001</v>
      </c>
      <c r="C16" s="195" t="n">
        <f aca="false">C14+C11</f>
        <v>-54573.95</v>
      </c>
      <c r="D16" s="195" t="n">
        <f aca="false">D14+D11</f>
        <v>0</v>
      </c>
      <c r="E16" s="195" t="n">
        <f aca="false">E14+E11</f>
        <v>0</v>
      </c>
      <c r="F16" s="195" t="n">
        <f aca="false">F14+F11</f>
        <v>0</v>
      </c>
      <c r="G16" s="195" t="n">
        <f aca="false">G14+G11</f>
        <v>0</v>
      </c>
      <c r="H16" s="195" t="n">
        <f aca="false">H14+H11</f>
        <v>0</v>
      </c>
      <c r="I16" s="195" t="n">
        <f aca="false">I14+I11</f>
        <v>0</v>
      </c>
      <c r="J16" s="195" t="n">
        <f aca="false">J14+J11</f>
        <v>0</v>
      </c>
      <c r="K16" s="195" t="n">
        <f aca="false">K14+K11</f>
        <v>0</v>
      </c>
      <c r="L16" s="195" t="n">
        <f aca="false">L14+L11</f>
        <v>0</v>
      </c>
      <c r="M16" s="195" t="n">
        <f aca="false">M14+M11</f>
        <v>0</v>
      </c>
      <c r="N16" s="195" t="n">
        <f aca="false">N14+N11</f>
        <v>-58268.8100000001</v>
      </c>
    </row>
    <row r="17" customFormat="false" ht="12" hidden="false" customHeight="false" outlineLevel="0" collapsed="false">
      <c r="A17" s="128" t="s">
        <v>87</v>
      </c>
      <c r="B17" s="195" t="n">
        <f aca="false">B16/B7*100</f>
        <v>-0.549765080720565</v>
      </c>
      <c r="C17" s="195" t="e">
        <f aca="false">C16/C7*100</f>
        <v>#DIV/0!</v>
      </c>
      <c r="D17" s="195" t="e">
        <f aca="false">D16/D7*100</f>
        <v>#DIV/0!</v>
      </c>
      <c r="E17" s="195" t="e">
        <f aca="false">E16/E7*100</f>
        <v>#DIV/0!</v>
      </c>
      <c r="F17" s="195" t="e">
        <f aca="false">F16/F7*100</f>
        <v>#DIV/0!</v>
      </c>
      <c r="G17" s="195" t="e">
        <f aca="false">G16/G7*100</f>
        <v>#DIV/0!</v>
      </c>
      <c r="H17" s="195" t="e">
        <f aca="false">H16/H7*100</f>
        <v>#DIV/0!</v>
      </c>
      <c r="I17" s="195" t="e">
        <f aca="false">I16/I7*100</f>
        <v>#DIV/0!</v>
      </c>
      <c r="J17" s="195" t="e">
        <f aca="false">J16/J7*100</f>
        <v>#DIV/0!</v>
      </c>
      <c r="K17" s="195" t="e">
        <f aca="false">K16/K7*100</f>
        <v>#DIV/0!</v>
      </c>
      <c r="L17" s="195" t="e">
        <f aca="false">L16/L7*100</f>
        <v>#DIV/0!</v>
      </c>
      <c r="M17" s="195" t="e">
        <f aca="false">M16/M7*100</f>
        <v>#DIV/0!</v>
      </c>
      <c r="N17" s="195" t="n">
        <f aca="false">N16/N7*100</f>
        <v>-8.66992444453657</v>
      </c>
    </row>
    <row r="19" customFormat="false" ht="12" hidden="false" customHeight="false" outlineLevel="0" collapsed="false">
      <c r="A19" s="199" t="s">
        <v>228</v>
      </c>
    </row>
    <row r="20" customFormat="false" ht="12" hidden="false" customHeight="false" outlineLevel="0" collapsed="false">
      <c r="A20" s="128" t="s">
        <v>80</v>
      </c>
      <c r="B20" s="195" t="n">
        <v>4131.62</v>
      </c>
      <c r="C20" s="195" t="n">
        <f aca="false">B23</f>
        <v>4483.58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8615.2</v>
      </c>
    </row>
    <row r="21" customFormat="false" ht="12" hidden="false" customHeight="false" outlineLevel="0" collapsed="false">
      <c r="A21" s="128" t="s">
        <v>23</v>
      </c>
      <c r="B21" s="195" t="n">
        <v>15684.6</v>
      </c>
      <c r="I21" s="195"/>
      <c r="J21" s="195"/>
      <c r="K21" s="195"/>
      <c r="L21" s="195"/>
      <c r="M21" s="195"/>
      <c r="N21" s="200" t="n">
        <f aca="false">SUM(B21:M21)</f>
        <v>15684.6</v>
      </c>
    </row>
    <row r="22" customFormat="false" ht="12" hidden="false" customHeight="false" outlineLevel="0" collapsed="false">
      <c r="A22" s="128" t="s">
        <v>81</v>
      </c>
      <c r="B22" s="195" t="n">
        <v>15244.62</v>
      </c>
      <c r="I22" s="195"/>
      <c r="J22" s="195"/>
      <c r="K22" s="195"/>
      <c r="L22" s="195"/>
      <c r="M22" s="195"/>
      <c r="N22" s="200" t="n">
        <f aca="false">SUM(B22:M22)</f>
        <v>15244.62</v>
      </c>
    </row>
    <row r="23" customFormat="false" ht="12" hidden="false" customHeight="false" outlineLevel="0" collapsed="false">
      <c r="A23" s="128" t="s">
        <v>82</v>
      </c>
      <c r="B23" s="195" t="n">
        <v>4483.58</v>
      </c>
      <c r="I23" s="195"/>
      <c r="J23" s="195"/>
      <c r="K23" s="195"/>
      <c r="L23" s="195"/>
      <c r="M23" s="195"/>
      <c r="N23" s="200" t="n">
        <f aca="false">SUM(B23:M23)</f>
        <v>4483.58</v>
      </c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-88.0200000000004</v>
      </c>
      <c r="C25" s="195" t="n">
        <f aca="false">SUM(C22:C23)-SUM(C20:C21)</f>
        <v>-4483.58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-4571.6</v>
      </c>
      <c r="O25" s="195"/>
    </row>
    <row r="26" customFormat="false" ht="12" hidden="false" customHeight="false" outlineLevel="0" collapsed="false">
      <c r="A26" s="128" t="s">
        <v>84</v>
      </c>
      <c r="B26" s="195" t="n">
        <f aca="false">B25/B21*100</f>
        <v>-0.561187406755674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-29.1470614488097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f aca="false">SUM(B28:M28)</f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B25+B28</f>
        <v>-88.0200000000004</v>
      </c>
      <c r="C30" s="195" t="n">
        <f aca="false">C28+C25</f>
        <v>-4483.58</v>
      </c>
      <c r="D30" s="195" t="n">
        <f aca="false">D28+D25</f>
        <v>0</v>
      </c>
      <c r="E30" s="195" t="n">
        <f aca="false">E28+E25</f>
        <v>0</v>
      </c>
      <c r="F30" s="195" t="n">
        <f aca="false">F28+F25</f>
        <v>0</v>
      </c>
      <c r="G30" s="195" t="n">
        <f aca="false">G28+G25</f>
        <v>0</v>
      </c>
      <c r="H30" s="195" t="n">
        <f aca="false">H28+H25</f>
        <v>0</v>
      </c>
      <c r="I30" s="195" t="n">
        <f aca="false">I28+I25</f>
        <v>0</v>
      </c>
      <c r="J30" s="195" t="n">
        <f aca="false">J28+J25</f>
        <v>0</v>
      </c>
      <c r="K30" s="195" t="n">
        <f aca="false">K28+K25</f>
        <v>0</v>
      </c>
      <c r="L30" s="195" t="n">
        <f aca="false">L28+L25</f>
        <v>0</v>
      </c>
      <c r="M30" s="195" t="n">
        <f aca="false">M28+M25</f>
        <v>0</v>
      </c>
      <c r="N30" s="195" t="n">
        <f aca="false">N25+N28</f>
        <v>-4571.6</v>
      </c>
    </row>
    <row r="31" customFormat="false" ht="12" hidden="false" customHeight="false" outlineLevel="0" collapsed="false">
      <c r="A31" s="128" t="s">
        <v>87</v>
      </c>
      <c r="B31" s="195" t="n">
        <f aca="false">B30/B21</f>
        <v>-0.00561187406755674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F30/F21*100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I30/I21*100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-29.1470614488097</v>
      </c>
    </row>
    <row r="33" customFormat="false" ht="12" hidden="false" customHeight="false" outlineLevel="0" collapsed="false">
      <c r="A33" s="199" t="s">
        <v>229</v>
      </c>
    </row>
    <row r="34" customFormat="false" ht="12" hidden="false" customHeight="false" outlineLevel="0" collapsed="false">
      <c r="A34" s="128" t="s">
        <v>80</v>
      </c>
      <c r="B34" s="195" t="n">
        <v>2530.87</v>
      </c>
      <c r="C34" s="195" t="n">
        <f aca="false">B37</f>
        <v>2530.87</v>
      </c>
      <c r="D34" s="195" t="n">
        <f aca="false">C37</f>
        <v>0</v>
      </c>
      <c r="E34" s="195" t="n">
        <f aca="false">D37</f>
        <v>0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5061.74</v>
      </c>
    </row>
    <row r="35" customFormat="false" ht="12" hidden="false" customHeight="false" outlineLevel="0" collapsed="false">
      <c r="A35" s="128" t="s">
        <v>23</v>
      </c>
      <c r="B35" s="195" t="n">
        <v>66565.86</v>
      </c>
      <c r="I35" s="195"/>
      <c r="J35" s="195"/>
      <c r="K35" s="195"/>
      <c r="L35" s="195"/>
      <c r="M35" s="195"/>
      <c r="N35" s="200" t="n">
        <f aca="false">SUM(B35:M35)</f>
        <v>66565.86</v>
      </c>
    </row>
    <row r="36" customFormat="false" ht="12" hidden="false" customHeight="false" outlineLevel="0" collapsed="false">
      <c r="A36" s="128" t="s">
        <v>81</v>
      </c>
      <c r="B36" s="195" t="n">
        <v>65909.03</v>
      </c>
      <c r="I36" s="195"/>
      <c r="J36" s="195"/>
      <c r="K36" s="195"/>
      <c r="L36" s="195"/>
      <c r="M36" s="195"/>
      <c r="N36" s="200" t="n">
        <f aca="false">SUM(B36:M36)</f>
        <v>65909.03</v>
      </c>
    </row>
    <row r="37" customFormat="false" ht="12" hidden="false" customHeight="false" outlineLevel="0" collapsed="false">
      <c r="A37" s="128" t="s">
        <v>82</v>
      </c>
      <c r="B37" s="195" t="n">
        <v>2530.87</v>
      </c>
      <c r="I37" s="195"/>
      <c r="J37" s="195"/>
      <c r="K37" s="195"/>
      <c r="L37" s="195"/>
      <c r="M37" s="195"/>
      <c r="N37" s="200" t="n">
        <f aca="false">SUM(B37:M37)</f>
        <v>2530.87</v>
      </c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-656.830000000002</v>
      </c>
      <c r="C39" s="195" t="n">
        <f aca="false">SUM(C36:C37)-SUM(C34:C35)</f>
        <v>-2530.87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-3187.70000000001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-0.986737045085877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-4.78879113106931</v>
      </c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f aca="false">SUM(B42:M42)</f>
        <v>0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B42+B39</f>
        <v>-656.830000000002</v>
      </c>
      <c r="C44" s="195" t="n">
        <f aca="false">C42+C39</f>
        <v>-2530.87</v>
      </c>
      <c r="D44" s="195" t="n">
        <f aca="false">D42+D39</f>
        <v>0</v>
      </c>
      <c r="E44" s="195" t="n">
        <f aca="false">E42+E39</f>
        <v>0</v>
      </c>
      <c r="F44" s="195" t="n">
        <f aca="false">F42+F39</f>
        <v>0</v>
      </c>
      <c r="G44" s="195" t="n">
        <f aca="false">G42+G39</f>
        <v>0</v>
      </c>
      <c r="H44" s="195" t="n">
        <f aca="false">H42+H39</f>
        <v>0</v>
      </c>
      <c r="I44" s="195" t="n">
        <f aca="false">I42+I39</f>
        <v>0</v>
      </c>
      <c r="J44" s="195" t="n">
        <f aca="false">J42+J39</f>
        <v>0</v>
      </c>
      <c r="K44" s="195" t="n">
        <f aca="false">K42+K39</f>
        <v>0</v>
      </c>
      <c r="L44" s="195" t="n">
        <f aca="false">L42+L39</f>
        <v>0</v>
      </c>
      <c r="M44" s="195" t="n">
        <f aca="false">M42+M39</f>
        <v>0</v>
      </c>
      <c r="N44" s="195" t="n">
        <f aca="false">N42+N39</f>
        <v>-3187.70000000001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-0.986737045085877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-4.78879113106931</v>
      </c>
    </row>
    <row r="47" customFormat="false" ht="12" hidden="false" customHeight="false" outlineLevel="0" collapsed="false">
      <c r="A47" s="199" t="s">
        <v>230</v>
      </c>
      <c r="N47" s="200"/>
    </row>
    <row r="48" customFormat="false" ht="12" hidden="false" customHeight="false" outlineLevel="0" collapsed="false">
      <c r="A48" s="128" t="s">
        <v>80</v>
      </c>
      <c r="B48" s="195" t="n">
        <f aca="false">+B34+B20+B6</f>
        <v>36233.23</v>
      </c>
      <c r="C48" s="195" t="n">
        <v>0</v>
      </c>
      <c r="D48" s="195" t="n">
        <f aca="false">+D34+D20+D6</f>
        <v>0</v>
      </c>
      <c r="E48" s="195" t="n">
        <f aca="false">+E34+E20+E6</f>
        <v>0</v>
      </c>
      <c r="F48" s="195" t="n">
        <f aca="false">+F34+F20+F6</f>
        <v>0</v>
      </c>
      <c r="G48" s="195" t="n">
        <f aca="false">+G34+G20+G6</f>
        <v>0</v>
      </c>
      <c r="H48" s="195" t="n">
        <f aca="false">+H34+H20+H6</f>
        <v>0</v>
      </c>
      <c r="I48" s="195" t="n">
        <f aca="false">+I34+I20+I6</f>
        <v>0</v>
      </c>
      <c r="J48" s="195" t="n">
        <f aca="false">+J34+J20+J6</f>
        <v>0</v>
      </c>
      <c r="K48" s="195" t="n">
        <f aca="false">+K34+K20+K6</f>
        <v>0</v>
      </c>
      <c r="L48" s="195" t="n">
        <f aca="false">+L34+L20+L6</f>
        <v>0</v>
      </c>
      <c r="M48" s="195" t="n">
        <f aca="false">+M34+M20+M6</f>
        <v>0</v>
      </c>
      <c r="N48" s="200" t="n">
        <f aca="false">SUM(B48:M48)</f>
        <v>36233.23</v>
      </c>
    </row>
    <row r="49" customFormat="false" ht="12" hidden="false" customHeight="false" outlineLevel="0" collapsed="false">
      <c r="A49" s="128" t="s">
        <v>23</v>
      </c>
      <c r="B49" s="195" t="n">
        <f aca="false">+B35+B21+B7</f>
        <v>754330.25</v>
      </c>
      <c r="C49" s="195" t="n">
        <f aca="false">+C35+C21+C7</f>
        <v>0</v>
      </c>
      <c r="D49" s="195" t="n">
        <f aca="false">+D35+D21+D7</f>
        <v>0</v>
      </c>
      <c r="E49" s="195" t="n">
        <f aca="false">+E35+E21+E7</f>
        <v>0</v>
      </c>
      <c r="F49" s="195" t="n">
        <f aca="false">+F35+F21+F7</f>
        <v>0</v>
      </c>
      <c r="G49" s="195" t="n">
        <f aca="false">+G35+G21+G7</f>
        <v>0</v>
      </c>
      <c r="H49" s="195" t="n">
        <f aca="false">+H35+H21+H7</f>
        <v>0</v>
      </c>
      <c r="I49" s="195" t="n">
        <f aca="false">+I35+I21+I7</f>
        <v>0</v>
      </c>
      <c r="J49" s="195" t="n">
        <f aca="false">+J35+J21+J7</f>
        <v>0</v>
      </c>
      <c r="K49" s="195" t="n">
        <f aca="false">+K35+K21+K7</f>
        <v>0</v>
      </c>
      <c r="L49" s="195" t="n">
        <f aca="false">+L35+L21+L7</f>
        <v>0</v>
      </c>
      <c r="M49" s="195" t="n">
        <f aca="false">+M35+M21+M7</f>
        <v>0</v>
      </c>
      <c r="N49" s="200" t="n">
        <f aca="false">SUM(B49:M49)</f>
        <v>754330.25</v>
      </c>
    </row>
    <row r="50" customFormat="false" ht="12" hidden="false" customHeight="false" outlineLevel="0" collapsed="false">
      <c r="A50" s="128" t="s">
        <v>81</v>
      </c>
      <c r="B50" s="195" t="n">
        <f aca="false">+B36+B22+B8</f>
        <v>724535.37</v>
      </c>
      <c r="C50" s="195" t="n">
        <f aca="false">+C36+C22+C8</f>
        <v>0</v>
      </c>
      <c r="D50" s="195" t="n">
        <f aca="false">+D36+D22+D8</f>
        <v>0</v>
      </c>
      <c r="E50" s="195" t="n">
        <f aca="false">+E36+E22+E8</f>
        <v>0</v>
      </c>
      <c r="F50" s="195" t="n">
        <f aca="false">+F36+F22+F8</f>
        <v>0</v>
      </c>
      <c r="G50" s="195" t="n">
        <f aca="false">+G36+G22+G8</f>
        <v>0</v>
      </c>
      <c r="H50" s="195" t="n">
        <f aca="false">+H36+H22+H8</f>
        <v>0</v>
      </c>
      <c r="I50" s="195" t="n">
        <f aca="false">+I36+I22+I8</f>
        <v>0</v>
      </c>
      <c r="J50" s="195" t="n">
        <f aca="false">+J36+J22+J8</f>
        <v>0</v>
      </c>
      <c r="K50" s="195" t="n">
        <f aca="false">+K36+K22+K8</f>
        <v>0</v>
      </c>
      <c r="L50" s="195" t="n">
        <f aca="false">+L36+L22+L8</f>
        <v>0</v>
      </c>
      <c r="M50" s="195" t="n">
        <f aca="false">+M36+M22+M8</f>
        <v>0</v>
      </c>
      <c r="N50" s="200" t="n">
        <f aca="false">SUM(B50:M50)</f>
        <v>724535.37</v>
      </c>
    </row>
    <row r="51" customFormat="false" ht="12" hidden="false" customHeight="false" outlineLevel="0" collapsed="false">
      <c r="A51" s="128" t="s">
        <v>82</v>
      </c>
      <c r="B51" s="195" t="n">
        <f aca="false">+B37+B23+B9</f>
        <v>61588.4</v>
      </c>
      <c r="C51" s="195" t="n">
        <f aca="false">+C37+C23+C9</f>
        <v>0</v>
      </c>
      <c r="D51" s="195" t="n">
        <f aca="false">+D37+D23+D9</f>
        <v>0</v>
      </c>
      <c r="E51" s="195" t="n">
        <f aca="false">+E37+E23+E9</f>
        <v>0</v>
      </c>
      <c r="F51" s="195" t="n">
        <f aca="false">+F37+F23+F9</f>
        <v>0</v>
      </c>
      <c r="G51" s="195" t="n">
        <f aca="false">+G37+G23+G9</f>
        <v>0</v>
      </c>
      <c r="H51" s="195" t="n">
        <f aca="false">+H37+H23+H9</f>
        <v>0</v>
      </c>
      <c r="I51" s="195" t="n">
        <f aca="false">+I37+I23+I9</f>
        <v>0</v>
      </c>
      <c r="J51" s="195" t="n">
        <f aca="false">+J37+J23+J9</f>
        <v>0</v>
      </c>
      <c r="K51" s="195" t="n">
        <f aca="false">+K37+K23+K9</f>
        <v>0</v>
      </c>
      <c r="L51" s="195" t="n">
        <f aca="false">+L37+L23+L9</f>
        <v>0</v>
      </c>
      <c r="M51" s="195" t="n">
        <f aca="false">+M37+M23+M9</f>
        <v>0</v>
      </c>
      <c r="N51" s="200" t="n">
        <f aca="false">SUM(B51:M51)</f>
        <v>61588.4</v>
      </c>
    </row>
    <row r="52" customFormat="false" ht="12" hidden="false" customHeight="false" outlineLevel="0" collapsed="false">
      <c r="I52" s="195"/>
      <c r="J52" s="195"/>
      <c r="K52" s="195"/>
      <c r="L52" s="195"/>
      <c r="M52" s="195"/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-4439.70999999996</v>
      </c>
      <c r="C53" s="195" t="n">
        <f aca="false">SUM(C50:C51)-SUM(C48:C49)</f>
        <v>0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-4439.70999999996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-0.588563165801711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-0.588563165801711</v>
      </c>
    </row>
    <row r="55" customFormat="false" ht="12" hidden="false" customHeight="false" outlineLevel="0" collapsed="false">
      <c r="I55" s="195"/>
      <c r="J55" s="195"/>
      <c r="K55" s="195"/>
      <c r="L55" s="195"/>
      <c r="M55" s="195"/>
    </row>
    <row r="56" customFormat="false" ht="12" hidden="false" customHeight="false" outlineLevel="0" collapsed="false">
      <c r="A56" s="128" t="s">
        <v>85</v>
      </c>
      <c r="B56" s="195" t="n">
        <f aca="false">B42+B28+B14</f>
        <v>0</v>
      </c>
      <c r="C56" s="195" t="n">
        <f aca="false">C42+C28+C14</f>
        <v>0</v>
      </c>
      <c r="D56" s="195" t="n">
        <f aca="false">D42+D28+D14</f>
        <v>0</v>
      </c>
      <c r="E56" s="195" t="n">
        <f aca="false">E42+E28+E14</f>
        <v>0</v>
      </c>
      <c r="F56" s="195" t="n">
        <f aca="false">F42+F28+F14</f>
        <v>0</v>
      </c>
      <c r="G56" s="195" t="n">
        <f aca="false">G42+G28+G14</f>
        <v>0</v>
      </c>
      <c r="H56" s="195" t="n">
        <f aca="false">H42+H28+H14</f>
        <v>0</v>
      </c>
      <c r="I56" s="195" t="n">
        <f aca="false">I42+I28+I14</f>
        <v>0</v>
      </c>
      <c r="J56" s="195" t="n">
        <f aca="false">J42+J28+J14</f>
        <v>0</v>
      </c>
      <c r="K56" s="195" t="n">
        <f aca="false">K42+K28+K14</f>
        <v>0</v>
      </c>
      <c r="L56" s="195" t="n">
        <f aca="false">L42+L28+L14</f>
        <v>0</v>
      </c>
      <c r="M56" s="195" t="n">
        <f aca="false">M42+M28+M14</f>
        <v>0</v>
      </c>
      <c r="N56" s="195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B53-B56</f>
        <v>-4439.70999999996</v>
      </c>
      <c r="C58" s="195" t="n">
        <f aca="false">C53-C56</f>
        <v>0</v>
      </c>
      <c r="D58" s="195" t="n">
        <f aca="false">D53-D56</f>
        <v>0</v>
      </c>
      <c r="E58" s="195" t="n">
        <f aca="false">E53-E56</f>
        <v>0</v>
      </c>
      <c r="F58" s="195" t="n">
        <f aca="false">F53-F56</f>
        <v>0</v>
      </c>
      <c r="G58" s="195" t="n">
        <f aca="false">G53-G56</f>
        <v>0</v>
      </c>
      <c r="H58" s="195" t="n">
        <f aca="false">H53-H56</f>
        <v>0</v>
      </c>
      <c r="I58" s="195" t="n">
        <f aca="false">I53-I56</f>
        <v>0</v>
      </c>
      <c r="J58" s="195" t="n">
        <f aca="false">J53-J56</f>
        <v>0</v>
      </c>
      <c r="K58" s="195" t="n">
        <f aca="false">K53-K56</f>
        <v>0</v>
      </c>
      <c r="L58" s="195" t="n">
        <f aca="false">L53-L56</f>
        <v>0</v>
      </c>
      <c r="M58" s="195" t="n">
        <f aca="false">M53-M56</f>
        <v>0</v>
      </c>
      <c r="N58" s="195" t="n">
        <f aca="false">N53-N56</f>
        <v>-4439.70999999996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-0.588563165801711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-0.588563165801711</v>
      </c>
    </row>
    <row r="60" customFormat="false" ht="12" hidden="false" customHeight="false" outlineLevel="0" collapsed="false">
      <c r="A60" s="196"/>
    </row>
    <row r="61" customFormat="false" ht="12" hidden="false" customHeight="false" outlineLevel="0" collapsed="false">
      <c r="I61" s="195"/>
      <c r="J61" s="195"/>
      <c r="K61" s="195"/>
      <c r="L61" s="195"/>
      <c r="N61" s="200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N63" s="200"/>
    </row>
    <row r="64" customFormat="false" ht="12" hidden="false" customHeight="false" outlineLevel="0" collapsed="false">
      <c r="I64" s="195"/>
      <c r="J64" s="195"/>
      <c r="K64" s="195"/>
      <c r="L64" s="195"/>
      <c r="M64" s="195"/>
      <c r="N64" s="200"/>
    </row>
    <row r="75" customFormat="false" ht="12" hidden="false" customHeight="false" outlineLevel="0" collapsed="false">
      <c r="A75" s="196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8" customFormat="false" ht="12" hidden="false" customHeight="false" outlineLevel="0" collapsed="false">
      <c r="N78" s="200"/>
    </row>
    <row r="79" customFormat="false" ht="12" hidden="false" customHeight="false" outlineLevel="0" collapsed="false">
      <c r="N79" s="200"/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2" customFormat="false" ht="12" hidden="false" customHeight="false" outlineLevel="0" collapsed="false">
      <c r="I82" s="195"/>
      <c r="J82" s="195"/>
      <c r="K82" s="195"/>
      <c r="L82" s="195"/>
      <c r="M82" s="195"/>
    </row>
    <row r="89" customFormat="false" ht="12" hidden="false" customHeight="false" outlineLevel="0" collapsed="false">
      <c r="A89" s="196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3" customFormat="false" ht="12" hidden="false" customHeight="false" outlineLevel="0" collapsed="false">
      <c r="N93" s="200"/>
    </row>
    <row r="103" customFormat="false" ht="12" hidden="false" customHeight="false" outlineLevel="0" collapsed="false">
      <c r="A103" s="196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7" customFormat="false" ht="12" hidden="false" customHeight="false" outlineLevel="0" collapsed="false">
      <c r="N107" s="200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I110" s="195"/>
      <c r="J110" s="195"/>
      <c r="K110" s="195"/>
      <c r="L110" s="195"/>
      <c r="M110" s="195"/>
    </row>
    <row r="118" customFormat="false" ht="12" hidden="false" customHeight="false" outlineLevel="0" collapsed="false">
      <c r="A118" s="196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2" customFormat="false" ht="12" hidden="false" customHeight="false" outlineLevel="0" collapsed="false">
      <c r="N122" s="200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25" customFormat="false" ht="12" hidden="false" customHeight="false" outlineLevel="0" collapsed="false">
      <c r="I125" s="195"/>
      <c r="J125" s="195"/>
      <c r="K125" s="195"/>
      <c r="L125" s="195"/>
      <c r="M125" s="195"/>
    </row>
    <row r="132" customFormat="false" ht="12" hidden="false" customHeight="false" outlineLevel="0" collapsed="false">
      <c r="A132" s="196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6" customFormat="false" ht="12" hidden="false" customHeight="false" outlineLevel="0" collapsed="false">
      <c r="N136" s="200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39" customFormat="false" ht="12" hidden="false" customHeight="false" outlineLevel="0" collapsed="false">
      <c r="I139" s="195"/>
      <c r="J139" s="195"/>
      <c r="K139" s="195"/>
      <c r="L139" s="195"/>
      <c r="M139" s="195"/>
    </row>
    <row r="146" customFormat="false" ht="12" hidden="false" customHeight="false" outlineLevel="0" collapsed="false">
      <c r="A146" s="196"/>
    </row>
    <row r="161" customFormat="false" ht="12" hidden="false" customHeight="false" outlineLevel="0" collapsed="false">
      <c r="A161" s="196"/>
    </row>
    <row r="175" customFormat="false" ht="12" hidden="false" customHeight="false" outlineLevel="0" collapsed="false">
      <c r="A175" s="196"/>
    </row>
    <row r="189" customFormat="false" ht="12" hidden="false" customHeight="false" outlineLevel="0" collapsed="false">
      <c r="A189" s="196"/>
    </row>
    <row r="204" customFormat="false" ht="12" hidden="false" customHeight="false" outlineLevel="0" collapsed="false">
      <c r="A204" s="196"/>
    </row>
    <row r="218" customFormat="false" ht="12" hidden="false" customHeight="false" outlineLevel="0" collapsed="false">
      <c r="A218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8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6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0.41"/>
    <col collapsed="false" customWidth="true" hidden="false" outlineLevel="0" max="14" min="14" style="195" width="11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76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79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133906.61</v>
      </c>
      <c r="C5" s="195" t="n">
        <v>0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200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133906.61</v>
      </c>
    </row>
    <row r="6" customFormat="false" ht="12" hidden="false" customHeight="false" outlineLevel="0" collapsed="false">
      <c r="A6" s="128" t="s">
        <v>23</v>
      </c>
      <c r="B6" s="195" t="n">
        <v>245735.16</v>
      </c>
      <c r="G6" s="200"/>
      <c r="I6" s="195"/>
      <c r="J6" s="195"/>
      <c r="K6" s="195"/>
      <c r="L6" s="195"/>
      <c r="M6" s="195"/>
      <c r="N6" s="200" t="n">
        <f aca="false">SUM(B6:M6)</f>
        <v>245735.16</v>
      </c>
    </row>
    <row r="7" customFormat="false" ht="12" hidden="false" customHeight="false" outlineLevel="0" collapsed="false">
      <c r="A7" s="128" t="s">
        <v>81</v>
      </c>
      <c r="B7" s="195" t="n">
        <v>188563.8</v>
      </c>
      <c r="G7" s="200"/>
      <c r="I7" s="195"/>
      <c r="J7" s="195"/>
      <c r="K7" s="195"/>
      <c r="L7" s="195"/>
      <c r="M7" s="195"/>
      <c r="N7" s="200" t="n">
        <f aca="false">SUM(B7:M7)</f>
        <v>188563.8</v>
      </c>
    </row>
    <row r="8" customFormat="false" ht="12" hidden="false" customHeight="false" outlineLevel="0" collapsed="false">
      <c r="A8" s="128" t="s">
        <v>82</v>
      </c>
      <c r="B8" s="195" t="n">
        <v>196616.73</v>
      </c>
      <c r="G8" s="200"/>
      <c r="I8" s="195"/>
      <c r="J8" s="195"/>
      <c r="K8" s="195"/>
      <c r="L8" s="195"/>
      <c r="M8" s="195"/>
      <c r="N8" s="200" t="n">
        <f aca="false">SUM(B8:M8)</f>
        <v>196616.73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5538.76000000001</v>
      </c>
      <c r="C10" s="195" t="n">
        <f aca="false">SUM(C7:C8)-SUM(C5:C6)</f>
        <v>0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5538.76000000001</v>
      </c>
    </row>
    <row r="11" customFormat="false" ht="12" hidden="false" customHeight="false" outlineLevel="0" collapsed="false">
      <c r="A11" s="128" t="s">
        <v>84</v>
      </c>
      <c r="B11" s="195" t="n">
        <f aca="false">B10/SUM(B5+B6)*100</f>
        <v>1.4589437827139</v>
      </c>
      <c r="C11" s="195" t="e">
        <f aca="false">C10/SUM(C5+C6)*100</f>
        <v>#DIV/0!</v>
      </c>
      <c r="D11" s="195" t="e">
        <f aca="false">D10/SUM(D5+D6)*100</f>
        <v>#DIV/0!</v>
      </c>
      <c r="E11" s="195" t="e">
        <f aca="false">E10/SUM(E5+E6)*100</f>
        <v>#DIV/0!</v>
      </c>
      <c r="F11" s="195" t="n">
        <v>0</v>
      </c>
      <c r="G11" s="195" t="n">
        <v>0</v>
      </c>
      <c r="H11" s="195" t="e">
        <f aca="false">H10/SUM(H5+H6)*100</f>
        <v>#DIV/0!</v>
      </c>
      <c r="I11" s="195" t="e">
        <f aca="false">I10/SUM(I5+I6)*100</f>
        <v>#DIV/0!</v>
      </c>
      <c r="J11" s="195" t="e">
        <f aca="false">J10/SUM(J5+J6)*100</f>
        <v>#DIV/0!</v>
      </c>
      <c r="K11" s="195" t="e">
        <f aca="false">K10/SUM(K5+K6)*100</f>
        <v>#DIV/0!</v>
      </c>
      <c r="L11" s="195" t="e">
        <f aca="false">L10/SUM(L5+L6)*100</f>
        <v>#DIV/0!</v>
      </c>
      <c r="M11" s="195" t="e">
        <f aca="false">M10/SUM(M5+M6)*100</f>
        <v>#DIV/0!</v>
      </c>
      <c r="N11" s="195" t="n">
        <f aca="false">N10/N7*100</f>
        <v>2.93734004087742</v>
      </c>
    </row>
    <row r="12" customFormat="false" ht="12" hidden="false" customHeight="false" outlineLevel="0" collapsed="false">
      <c r="I12" s="195"/>
      <c r="J12" s="195"/>
      <c r="K12" s="195"/>
      <c r="L12" s="195"/>
      <c r="M12" s="195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B10+B13</f>
        <v>5538.76000000001</v>
      </c>
      <c r="C15" s="195" t="n">
        <f aca="false">C10+C13</f>
        <v>0</v>
      </c>
      <c r="D15" s="195" t="n">
        <f aca="false">D10+D13</f>
        <v>0</v>
      </c>
      <c r="E15" s="195" t="n">
        <f aca="false">E10+E13</f>
        <v>0</v>
      </c>
      <c r="F15" s="195" t="n">
        <f aca="false">F10+F13</f>
        <v>0</v>
      </c>
      <c r="G15" s="195" t="n">
        <f aca="false">G10+G13</f>
        <v>0</v>
      </c>
      <c r="H15" s="195" t="n">
        <f aca="false">H10+H13</f>
        <v>0</v>
      </c>
      <c r="I15" s="195" t="n">
        <f aca="false">I10+I13</f>
        <v>0</v>
      </c>
      <c r="J15" s="195" t="n">
        <f aca="false">J10+J13</f>
        <v>0</v>
      </c>
      <c r="K15" s="195" t="n">
        <f aca="false">K10+K13</f>
        <v>0</v>
      </c>
      <c r="L15" s="195" t="n">
        <f aca="false">L10+L13</f>
        <v>0</v>
      </c>
      <c r="M15" s="195" t="n">
        <f aca="false">M10+M13</f>
        <v>0</v>
      </c>
      <c r="N15" s="195" t="n">
        <f aca="false">N10+N13</f>
        <v>5538.76000000001</v>
      </c>
    </row>
    <row r="16" customFormat="false" ht="12" hidden="false" customHeight="false" outlineLevel="0" collapsed="false">
      <c r="A16" s="128" t="s">
        <v>87</v>
      </c>
      <c r="B16" s="195" t="n">
        <f aca="false">B15/SUM(B5+B6)*100</f>
        <v>1.4589437827139</v>
      </c>
      <c r="C16" s="195" t="e">
        <f aca="false">C15/SUM(C5+C6)*100</f>
        <v>#DIV/0!</v>
      </c>
      <c r="D16" s="195" t="e">
        <f aca="false">D15/SUM(D5+D6)*100</f>
        <v>#DIV/0!</v>
      </c>
      <c r="E16" s="195" t="e">
        <f aca="false">E15/SUM(E5+E6)*100</f>
        <v>#DIV/0!</v>
      </c>
      <c r="F16" s="195" t="n">
        <v>0</v>
      </c>
      <c r="G16" s="195" t="n">
        <v>0</v>
      </c>
      <c r="H16" s="195" t="e">
        <f aca="false">H15/SUM(H5+H6)*100</f>
        <v>#DIV/0!</v>
      </c>
      <c r="I16" s="195" t="e">
        <f aca="false">I15/SUM(I5+I6)*100</f>
        <v>#DIV/0!</v>
      </c>
      <c r="J16" s="195" t="e">
        <f aca="false">J15/SUM(J5+J6)*100</f>
        <v>#DIV/0!</v>
      </c>
      <c r="K16" s="195" t="e">
        <f aca="false">K15/SUM(K5+K6)*100</f>
        <v>#DIV/0!</v>
      </c>
      <c r="L16" s="195" t="e">
        <f aca="false">L15/SUM(L5+L6)*100</f>
        <v>#DIV/0!</v>
      </c>
      <c r="M16" s="195" t="e">
        <f aca="false">M15/M11*100</f>
        <v>#DIV/0!</v>
      </c>
      <c r="N16" s="195" t="n">
        <f aca="false">N15/N7*100</f>
        <v>2.93734004087742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9" t="s">
        <v>88</v>
      </c>
    </row>
    <row r="19" customFormat="false" ht="12" hidden="false" customHeight="false" outlineLevel="0" collapsed="false">
      <c r="A19" s="128" t="s">
        <v>80</v>
      </c>
      <c r="B19" s="195" t="n">
        <f aca="false">M22</f>
        <v>0</v>
      </c>
      <c r="C19" s="195" t="n">
        <f aca="false">B22</f>
        <v>0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0</v>
      </c>
    </row>
    <row r="20" customFormat="false" ht="12" hidden="false" customHeight="false" outlineLevel="0" collapsed="false">
      <c r="A20" s="128" t="s">
        <v>23</v>
      </c>
      <c r="B20" s="195" t="n">
        <v>0</v>
      </c>
      <c r="I20" s="195"/>
      <c r="J20" s="195"/>
      <c r="K20" s="195"/>
      <c r="L20" s="195"/>
      <c r="M20" s="195" t="n">
        <v>0</v>
      </c>
      <c r="N20" s="200" t="n">
        <f aca="false">SUM(B20:M20)</f>
        <v>0</v>
      </c>
    </row>
    <row r="21" customFormat="false" ht="12" hidden="false" customHeight="false" outlineLevel="0" collapsed="false">
      <c r="A21" s="128" t="s">
        <v>81</v>
      </c>
      <c r="B21" s="195" t="n">
        <v>0</v>
      </c>
      <c r="I21" s="195"/>
      <c r="J21" s="195"/>
      <c r="K21" s="195"/>
      <c r="L21" s="195"/>
      <c r="M21" s="195" t="n">
        <v>0</v>
      </c>
      <c r="N21" s="200" t="n">
        <f aca="false">SUM(B21:M21)</f>
        <v>0</v>
      </c>
    </row>
    <row r="22" customFormat="false" ht="12" hidden="false" customHeight="false" outlineLevel="0" collapsed="false">
      <c r="A22" s="128" t="s">
        <v>82</v>
      </c>
      <c r="B22" s="195" t="n">
        <v>0</v>
      </c>
      <c r="I22" s="195"/>
      <c r="J22" s="195"/>
      <c r="K22" s="195"/>
      <c r="L22" s="195"/>
      <c r="M22" s="195" t="n">
        <f aca="false">L22</f>
        <v>0</v>
      </c>
      <c r="N22" s="200" t="n">
        <f aca="false">SUM(B22:M22)</f>
        <v>0</v>
      </c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0</v>
      </c>
      <c r="C24" s="195" t="n">
        <f aca="false">SUM(C21:C22)-SUM(C19:C20)</f>
        <v>0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0</v>
      </c>
    </row>
    <row r="25" customFormat="false" ht="12" hidden="false" customHeight="false" outlineLevel="0" collapsed="false">
      <c r="A25" s="128" t="s">
        <v>84</v>
      </c>
      <c r="B25" s="195" t="n">
        <v>0</v>
      </c>
      <c r="C25" s="195" t="e">
        <f aca="false">C24/SUM(C19+C20)*100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n">
        <v>0</v>
      </c>
      <c r="G25" s="195" t="n">
        <v>0</v>
      </c>
      <c r="H25" s="195" t="n">
        <v>0</v>
      </c>
      <c r="I25" s="195" t="e">
        <f aca="false">I24/SUM(I19:I20)</f>
        <v>#DIV/0!</v>
      </c>
      <c r="J25" s="195" t="n">
        <v>0</v>
      </c>
      <c r="K25" s="195" t="n">
        <v>0</v>
      </c>
      <c r="L25" s="195" t="n">
        <v>0</v>
      </c>
      <c r="M25" s="195" t="n">
        <v>0</v>
      </c>
      <c r="N25" s="195" t="e">
        <f aca="false">N24/N20*100</f>
        <v>#DIV/0!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195" t="n">
        <f aca="false">SUM(B27:M27)</f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B24+B27</f>
        <v>0</v>
      </c>
      <c r="C29" s="195" t="n">
        <f aca="false">C24+C27</f>
        <v>0</v>
      </c>
      <c r="D29" s="195" t="n">
        <f aca="false">D24+D27</f>
        <v>0</v>
      </c>
      <c r="E29" s="195" t="n">
        <f aca="false">E24+E27</f>
        <v>0</v>
      </c>
      <c r="F29" s="195" t="n">
        <f aca="false">F24+F27</f>
        <v>0</v>
      </c>
      <c r="G29" s="195" t="n">
        <f aca="false">G24+G27</f>
        <v>0</v>
      </c>
      <c r="H29" s="195" t="n">
        <f aca="false">H24+H27</f>
        <v>0</v>
      </c>
      <c r="I29" s="195" t="n">
        <f aca="false">I24+I27</f>
        <v>0</v>
      </c>
      <c r="J29" s="195" t="n">
        <f aca="false">J24+J27</f>
        <v>0</v>
      </c>
      <c r="K29" s="195" t="n">
        <f aca="false">K24+K27</f>
        <v>0</v>
      </c>
      <c r="L29" s="195" t="n">
        <f aca="false">L24+L27</f>
        <v>0</v>
      </c>
      <c r="M29" s="195" t="n">
        <f aca="false">M24+M27</f>
        <v>0</v>
      </c>
      <c r="N29" s="195" t="n">
        <f aca="false">N24+N27</f>
        <v>0</v>
      </c>
    </row>
    <row r="30" customFormat="false" ht="12" hidden="false" customHeight="false" outlineLevel="0" collapsed="false">
      <c r="A30" s="128" t="s">
        <v>87</v>
      </c>
      <c r="B30" s="195" t="n">
        <v>0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n">
        <v>0</v>
      </c>
      <c r="G30" s="195" t="n">
        <v>0</v>
      </c>
      <c r="H30" s="195" t="n">
        <v>0</v>
      </c>
      <c r="I30" s="195" t="e">
        <f aca="false">I29/SUM(I19:I20)</f>
        <v>#DIV/0!</v>
      </c>
      <c r="J30" s="195" t="n">
        <v>0</v>
      </c>
      <c r="K30" s="195" t="n">
        <v>0</v>
      </c>
      <c r="L30" s="195" t="n">
        <v>0</v>
      </c>
      <c r="M30" s="195" t="n">
        <v>0</v>
      </c>
      <c r="N30" s="195" t="e">
        <f aca="false">N29/N20*100</f>
        <v>#DIV/0!</v>
      </c>
    </row>
    <row r="32" customFormat="false" ht="12" hidden="false" customHeight="false" outlineLevel="0" collapsed="false">
      <c r="A32" s="199" t="s">
        <v>89</v>
      </c>
      <c r="G32" s="200"/>
    </row>
    <row r="33" customFormat="false" ht="12" hidden="false" customHeight="false" outlineLevel="0" collapsed="false">
      <c r="A33" s="128" t="s">
        <v>80</v>
      </c>
      <c r="B33" s="195" t="n">
        <v>119431.63</v>
      </c>
      <c r="C33" s="195" t="n">
        <f aca="false">B36</f>
        <v>82921.97</v>
      </c>
      <c r="D33" s="195" t="n">
        <f aca="false">C36</f>
        <v>0</v>
      </c>
      <c r="E33" s="195" t="n">
        <f aca="false">D36</f>
        <v>0</v>
      </c>
      <c r="F33" s="195" t="n">
        <f aca="false">E36</f>
        <v>0</v>
      </c>
      <c r="G33" s="195" t="n">
        <f aca="false">F36</f>
        <v>0</v>
      </c>
      <c r="H33" s="195" t="n">
        <f aca="false">G36</f>
        <v>0</v>
      </c>
      <c r="I33" s="195" t="n">
        <f aca="false">H36</f>
        <v>0</v>
      </c>
      <c r="J33" s="195" t="n">
        <f aca="false">I36</f>
        <v>0</v>
      </c>
      <c r="K33" s="195" t="n">
        <f aca="false">J36</f>
        <v>0</v>
      </c>
      <c r="L33" s="195" t="n">
        <f aca="false">K36</f>
        <v>0</v>
      </c>
      <c r="M33" s="195" t="n">
        <f aca="false">L36</f>
        <v>0</v>
      </c>
      <c r="N33" s="200" t="n">
        <f aca="false">SUM(B33:M33)</f>
        <v>202353.6</v>
      </c>
    </row>
    <row r="34" customFormat="false" ht="12" hidden="false" customHeight="false" outlineLevel="0" collapsed="false">
      <c r="A34" s="128" t="s">
        <v>23</v>
      </c>
      <c r="B34" s="195" t="n">
        <v>255561.7</v>
      </c>
      <c r="I34" s="195"/>
      <c r="J34" s="195"/>
      <c r="K34" s="195"/>
      <c r="L34" s="195"/>
      <c r="M34" s="195"/>
      <c r="N34" s="200" t="n">
        <f aca="false">SUM(B34:M34)</f>
        <v>255561.7</v>
      </c>
    </row>
    <row r="35" customFormat="false" ht="12" hidden="false" customHeight="false" outlineLevel="0" collapsed="false">
      <c r="A35" s="128" t="s">
        <v>81</v>
      </c>
      <c r="B35" s="195" t="n">
        <v>286586.42</v>
      </c>
      <c r="I35" s="195"/>
      <c r="J35" s="195"/>
      <c r="K35" s="195"/>
      <c r="L35" s="195"/>
      <c r="M35" s="195"/>
      <c r="N35" s="200" t="n">
        <f aca="false">SUM(B35:M35)</f>
        <v>286586.42</v>
      </c>
    </row>
    <row r="36" customFormat="false" ht="12" hidden="false" customHeight="false" outlineLevel="0" collapsed="false">
      <c r="A36" s="128" t="s">
        <v>82</v>
      </c>
      <c r="B36" s="195" t="n">
        <v>82921.97</v>
      </c>
      <c r="I36" s="195"/>
      <c r="J36" s="195"/>
      <c r="K36" s="195"/>
      <c r="L36" s="195"/>
      <c r="M36" s="195"/>
      <c r="N36" s="200" t="n">
        <f aca="false">SUM(B36:M36)</f>
        <v>82921.97</v>
      </c>
    </row>
    <row r="37" customFormat="false" ht="12" hidden="false" customHeight="false" outlineLevel="0" collapsed="false">
      <c r="I37" s="195"/>
      <c r="J37" s="195"/>
      <c r="K37" s="195"/>
      <c r="L37" s="195"/>
      <c r="M37" s="195"/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-5484.94</v>
      </c>
      <c r="C38" s="195" t="n">
        <f aca="false">SUM(C35:C36)-SUM(C33:C34)</f>
        <v>-82921.97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195" t="n">
        <f aca="false">SUM(N35:N36)-SUM(N33:N34)</f>
        <v>-88406.91</v>
      </c>
    </row>
    <row r="39" customFormat="false" ht="12" hidden="false" customHeight="false" outlineLevel="0" collapsed="false">
      <c r="A39" s="128" t="s">
        <v>84</v>
      </c>
      <c r="B39" s="195" t="n">
        <f aca="false">B38/SUM(B33+B34)*100</f>
        <v>-1.46267668280927</v>
      </c>
      <c r="C39" s="195" t="n">
        <f aca="false">C38/SUM(C33+C34)*100</f>
        <v>-100</v>
      </c>
      <c r="D39" s="195" t="e">
        <f aca="false">D38/D34*100</f>
        <v>#DIV/0!</v>
      </c>
      <c r="E39" s="195" t="e">
        <f aca="false">E38/E33*100</f>
        <v>#DIV/0!</v>
      </c>
      <c r="F39" s="195" t="e">
        <f aca="false">F38/SUM(F33+F34)*100</f>
        <v>#DIV/0!</v>
      </c>
      <c r="G39" s="195" t="e">
        <f aca="false">G38/G35*100</f>
        <v>#DIV/0!</v>
      </c>
      <c r="H39" s="195" t="e">
        <f aca="false">H38/H33*100</f>
        <v>#DIV/0!</v>
      </c>
      <c r="I39" s="195" t="e">
        <f aca="false">I38/I33*100</f>
        <v>#DIV/0!</v>
      </c>
      <c r="J39" s="195" t="e">
        <f aca="false">J38/J33*100</f>
        <v>#DIV/0!</v>
      </c>
      <c r="K39" s="195" t="e">
        <f aca="false">K38/K33*100</f>
        <v>#DIV/0!</v>
      </c>
      <c r="L39" s="195" t="e">
        <f aca="false">L38/L33*100</f>
        <v>#DIV/0!</v>
      </c>
      <c r="M39" s="195" t="e">
        <f aca="false">M38/M33*100</f>
        <v>#DIV/0!</v>
      </c>
      <c r="N39" s="195" t="n">
        <f aca="false">N38/N34*100</f>
        <v>-34.5931765205819</v>
      </c>
    </row>
    <row r="40" customFormat="false" ht="12" hidden="false" customHeight="false" outlineLevel="0" collapsed="false">
      <c r="I40" s="195"/>
      <c r="J40" s="195"/>
    </row>
    <row r="41" customFormat="false" ht="12" hidden="false" customHeight="false" outlineLevel="0" collapsed="false">
      <c r="A41" s="128" t="s">
        <v>85</v>
      </c>
      <c r="B41" s="195" t="n">
        <v>0</v>
      </c>
      <c r="C41" s="195" t="n">
        <v>0</v>
      </c>
      <c r="D41" s="195" t="n">
        <v>0</v>
      </c>
      <c r="E41" s="195" t="n">
        <v>0</v>
      </c>
      <c r="F41" s="195" t="n">
        <v>0</v>
      </c>
      <c r="G41" s="195" t="n">
        <v>0</v>
      </c>
      <c r="H41" s="195" t="n">
        <v>0</v>
      </c>
      <c r="I41" s="195" t="n">
        <v>0</v>
      </c>
      <c r="J41" s="195" t="n">
        <v>0</v>
      </c>
      <c r="K41" s="195" t="n">
        <v>0</v>
      </c>
      <c r="L41" s="195" t="n">
        <v>0</v>
      </c>
      <c r="M41" s="195" t="n">
        <v>0</v>
      </c>
      <c r="N41" s="200" t="n">
        <f aca="false">SUM(B41:M41)</f>
        <v>0</v>
      </c>
    </row>
    <row r="42" customFormat="false" ht="12" hidden="false" customHeight="false" outlineLevel="0" collapsed="false">
      <c r="I42" s="195"/>
      <c r="J42" s="195"/>
      <c r="K42" s="195"/>
      <c r="L42" s="195"/>
      <c r="M42" s="195"/>
    </row>
    <row r="43" customFormat="false" ht="12" hidden="false" customHeight="false" outlineLevel="0" collapsed="false">
      <c r="A43" s="128" t="s">
        <v>86</v>
      </c>
      <c r="B43" s="195" t="n">
        <f aca="false">B38+B41</f>
        <v>-5484.94</v>
      </c>
      <c r="C43" s="195" t="n">
        <f aca="false">C38+C41</f>
        <v>-82921.97</v>
      </c>
      <c r="D43" s="195" t="n">
        <f aca="false">D38+D41</f>
        <v>0</v>
      </c>
      <c r="E43" s="195" t="n">
        <f aca="false">E38+E41</f>
        <v>0</v>
      </c>
      <c r="F43" s="195" t="n">
        <f aca="false">F38+F41</f>
        <v>0</v>
      </c>
      <c r="G43" s="195" t="n">
        <f aca="false">G38+G41</f>
        <v>0</v>
      </c>
      <c r="H43" s="195" t="n">
        <f aca="false">H38+H41</f>
        <v>0</v>
      </c>
      <c r="I43" s="195" t="n">
        <f aca="false">I38+I41</f>
        <v>0</v>
      </c>
      <c r="J43" s="195" t="n">
        <f aca="false">J38+J41</f>
        <v>0</v>
      </c>
      <c r="K43" s="195" t="n">
        <f aca="false">K38+K41</f>
        <v>0</v>
      </c>
      <c r="L43" s="195" t="n">
        <f aca="false">L38+L41</f>
        <v>0</v>
      </c>
      <c r="M43" s="195" t="n">
        <f aca="false">M38+M41</f>
        <v>0</v>
      </c>
      <c r="N43" s="195" t="n">
        <f aca="false">N38+N41</f>
        <v>-88406.91</v>
      </c>
    </row>
    <row r="44" customFormat="false" ht="12" hidden="false" customHeight="false" outlineLevel="0" collapsed="false">
      <c r="A44" s="128" t="s">
        <v>87</v>
      </c>
      <c r="B44" s="195" t="n">
        <f aca="false">B43/SUM(B33+B34)*100</f>
        <v>-1.46267668280927</v>
      </c>
      <c r="C44" s="195" t="n">
        <f aca="false">C43/SUM(C33+C34)*100</f>
        <v>-100</v>
      </c>
      <c r="D44" s="195" t="e">
        <f aca="false">D43/D34*100</f>
        <v>#DIV/0!</v>
      </c>
      <c r="E44" s="195" t="e">
        <f aca="false">E43/E33*100</f>
        <v>#DIV/0!</v>
      </c>
      <c r="F44" s="195" t="e">
        <f aca="false">F43/SUM(F33+F34)*100</f>
        <v>#DIV/0!</v>
      </c>
      <c r="G44" s="195" t="e">
        <f aca="false">G43/G35*100</f>
        <v>#DIV/0!</v>
      </c>
      <c r="H44" s="195" t="e">
        <f aca="false">H43/H33*100</f>
        <v>#DIV/0!</v>
      </c>
      <c r="I44" s="195" t="e">
        <f aca="false">I43/I33*100</f>
        <v>#DIV/0!</v>
      </c>
      <c r="J44" s="195" t="e">
        <f aca="false">J43/J33*100</f>
        <v>#DIV/0!</v>
      </c>
      <c r="K44" s="195" t="e">
        <f aca="false">K43/K33*100</f>
        <v>#DIV/0!</v>
      </c>
      <c r="L44" s="195" t="e">
        <f aca="false">L43/L33*100</f>
        <v>#DIV/0!</v>
      </c>
      <c r="M44" s="195" t="e">
        <f aca="false">M43/M33*100</f>
        <v>#DIV/0!</v>
      </c>
      <c r="N44" s="195" t="n">
        <f aca="false">N43/N34*100</f>
        <v>-34.5931765205819</v>
      </c>
    </row>
    <row r="47" customFormat="false" ht="12" hidden="false" customHeight="false" outlineLevel="0" collapsed="false">
      <c r="A47" s="199" t="s">
        <v>90</v>
      </c>
    </row>
    <row r="48" customFormat="false" ht="12" hidden="false" customHeight="false" outlineLevel="0" collapsed="false">
      <c r="A48" s="128" t="s">
        <v>80</v>
      </c>
      <c r="B48" s="195" t="n">
        <f aca="false">M51</f>
        <v>0</v>
      </c>
      <c r="C48" s="195" t="n">
        <f aca="false">B51</f>
        <v>0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K48</f>
        <v>0</v>
      </c>
      <c r="M48" s="195" t="n">
        <f aca="false">L51</f>
        <v>0</v>
      </c>
      <c r="N48" s="200" t="n">
        <f aca="false">SUM(B48:M48)</f>
        <v>0</v>
      </c>
    </row>
    <row r="49" customFormat="false" ht="12" hidden="false" customHeight="false" outlineLevel="0" collapsed="false">
      <c r="A49" s="128" t="s">
        <v>23</v>
      </c>
      <c r="B49" s="195" t="n">
        <v>0</v>
      </c>
      <c r="I49" s="195"/>
      <c r="J49" s="195"/>
      <c r="K49" s="195"/>
      <c r="L49" s="195"/>
      <c r="M49" s="195"/>
      <c r="N49" s="200" t="n">
        <f aca="false">SUM(B49:M49)</f>
        <v>0</v>
      </c>
    </row>
    <row r="50" customFormat="false" ht="12" hidden="false" customHeight="false" outlineLevel="0" collapsed="false">
      <c r="A50" s="128" t="s">
        <v>81</v>
      </c>
      <c r="B50" s="195" t="n">
        <v>0</v>
      </c>
      <c r="I50" s="195"/>
      <c r="J50" s="195"/>
      <c r="K50" s="195"/>
      <c r="L50" s="195"/>
      <c r="M50" s="195"/>
      <c r="N50" s="200" t="n">
        <f aca="false">SUM(B50:M50)</f>
        <v>0</v>
      </c>
    </row>
    <row r="51" customFormat="false" ht="12" hidden="false" customHeight="false" outlineLevel="0" collapsed="false">
      <c r="A51" s="128" t="s">
        <v>82</v>
      </c>
      <c r="B51" s="195" t="n">
        <v>0</v>
      </c>
      <c r="I51" s="195"/>
      <c r="J51" s="195"/>
      <c r="K51" s="195"/>
      <c r="L51" s="195"/>
      <c r="M51" s="195"/>
      <c r="N51" s="200" t="n">
        <f aca="false">SUM(B51:M51)</f>
        <v>0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0</v>
      </c>
      <c r="C53" s="195" t="n">
        <f aca="false">SUM(C50:C51)-SUM(C48:C49)</f>
        <v>0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0</v>
      </c>
    </row>
    <row r="54" customFormat="false" ht="12" hidden="false" customHeight="false" outlineLevel="0" collapsed="false">
      <c r="A54" s="128" t="s">
        <v>84</v>
      </c>
      <c r="B54" s="195" t="n">
        <v>0</v>
      </c>
      <c r="C54" s="195" t="n">
        <v>0</v>
      </c>
      <c r="D54" s="195" t="n">
        <v>0</v>
      </c>
      <c r="E54" s="195" t="n">
        <v>0</v>
      </c>
      <c r="F54" s="195" t="n">
        <v>0</v>
      </c>
      <c r="G54" s="195" t="n">
        <v>0</v>
      </c>
      <c r="H54" s="195" t="n">
        <v>0</v>
      </c>
      <c r="I54" s="195" t="e">
        <f aca="false">I53/SUM(I48:I49)</f>
        <v>#DIV/0!</v>
      </c>
      <c r="J54" s="195" t="n">
        <v>0</v>
      </c>
      <c r="K54" s="195" t="n">
        <v>0</v>
      </c>
      <c r="L54" s="195" t="n">
        <v>0</v>
      </c>
      <c r="M54" s="195" t="n">
        <v>0</v>
      </c>
      <c r="N54" s="195" t="e">
        <f aca="false">N53/N49*100</f>
        <v>#DIV/0!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B53+B56</f>
        <v>0</v>
      </c>
      <c r="C58" s="195" t="n">
        <f aca="false">C53+C56</f>
        <v>0</v>
      </c>
      <c r="D58" s="195" t="n">
        <f aca="false">D53+D56</f>
        <v>0</v>
      </c>
      <c r="E58" s="195" t="n">
        <f aca="false">E53+E56</f>
        <v>0</v>
      </c>
      <c r="F58" s="195" t="n">
        <f aca="false">F53+F56</f>
        <v>0</v>
      </c>
      <c r="G58" s="195" t="n">
        <f aca="false">G53+G56</f>
        <v>0</v>
      </c>
      <c r="H58" s="195" t="n">
        <f aca="false">H53+H56</f>
        <v>0</v>
      </c>
      <c r="I58" s="195" t="n">
        <f aca="false">I53+I56</f>
        <v>0</v>
      </c>
      <c r="J58" s="195" t="n">
        <f aca="false">J53+J56</f>
        <v>0</v>
      </c>
      <c r="K58" s="195" t="n">
        <f aca="false">K53+K56</f>
        <v>0</v>
      </c>
      <c r="L58" s="195" t="n">
        <f aca="false">L53+L56</f>
        <v>0</v>
      </c>
      <c r="M58" s="195" t="n">
        <f aca="false">M53+M56</f>
        <v>0</v>
      </c>
      <c r="N58" s="195" t="n">
        <f aca="false">N53+N56</f>
        <v>0</v>
      </c>
    </row>
    <row r="59" customFormat="false" ht="12" hidden="false" customHeight="false" outlineLevel="0" collapsed="false">
      <c r="A59" s="128" t="s">
        <v>87</v>
      </c>
      <c r="B59" s="195" t="n">
        <v>0</v>
      </c>
      <c r="C59" s="195" t="n">
        <v>0</v>
      </c>
      <c r="D59" s="195" t="n">
        <v>0</v>
      </c>
      <c r="E59" s="195" t="n">
        <v>0</v>
      </c>
      <c r="F59" s="195" t="n">
        <v>0</v>
      </c>
      <c r="G59" s="195" t="n">
        <v>0</v>
      </c>
      <c r="H59" s="195" t="n">
        <v>0</v>
      </c>
      <c r="I59" s="195" t="e">
        <f aca="false">I58/SUM(I48:I49)</f>
        <v>#DIV/0!</v>
      </c>
      <c r="J59" s="195" t="n">
        <v>0</v>
      </c>
      <c r="K59" s="195" t="n">
        <v>0</v>
      </c>
      <c r="L59" s="195" t="n">
        <v>0</v>
      </c>
      <c r="M59" s="195" t="n">
        <v>0</v>
      </c>
      <c r="N59" s="195" t="e">
        <f aca="false">N58/N49*100</f>
        <v>#DIV/0!</v>
      </c>
    </row>
    <row r="61" customFormat="false" ht="12" hidden="false" customHeight="false" outlineLevel="0" collapsed="false">
      <c r="A61" s="199" t="s">
        <v>91</v>
      </c>
    </row>
    <row r="62" customFormat="false" ht="12" hidden="false" customHeight="false" outlineLevel="0" collapsed="false">
      <c r="A62" s="128" t="s">
        <v>80</v>
      </c>
      <c r="B62" s="195" t="n">
        <v>381.34</v>
      </c>
      <c r="C62" s="195" t="n">
        <f aca="false">B65</f>
        <v>317.82</v>
      </c>
      <c r="D62" s="195" t="n">
        <f aca="false">C65</f>
        <v>0</v>
      </c>
      <c r="E62" s="195" t="n">
        <f aca="false">D65</f>
        <v>0</v>
      </c>
      <c r="F62" s="195" t="n">
        <f aca="false">E65</f>
        <v>0</v>
      </c>
      <c r="G62" s="195" t="n">
        <f aca="false">F65</f>
        <v>0</v>
      </c>
      <c r="H62" s="195" t="n">
        <f aca="false">G65</f>
        <v>0</v>
      </c>
      <c r="I62" s="195" t="n">
        <f aca="false">H65</f>
        <v>0</v>
      </c>
      <c r="J62" s="195" t="n">
        <f aca="false">I65</f>
        <v>0</v>
      </c>
      <c r="K62" s="195" t="n">
        <f aca="false">J65</f>
        <v>0</v>
      </c>
      <c r="L62" s="195" t="n">
        <f aca="false">K65</f>
        <v>0</v>
      </c>
      <c r="M62" s="195" t="n">
        <f aca="false">L65</f>
        <v>0</v>
      </c>
      <c r="N62" s="200" t="n">
        <f aca="false">SUM(B62:M62)</f>
        <v>699.16</v>
      </c>
    </row>
    <row r="63" customFormat="false" ht="12" hidden="false" customHeight="false" outlineLevel="0" collapsed="false">
      <c r="A63" s="128" t="s">
        <v>23</v>
      </c>
      <c r="B63" s="195" t="n">
        <v>5202.27</v>
      </c>
      <c r="I63" s="195"/>
      <c r="J63" s="195"/>
      <c r="K63" s="195"/>
      <c r="L63" s="195"/>
      <c r="M63" s="195"/>
      <c r="N63" s="200" t="n">
        <f aca="false">SUM(B63:M63)</f>
        <v>5202.27</v>
      </c>
    </row>
    <row r="64" customFormat="false" ht="12" hidden="false" customHeight="false" outlineLevel="0" collapsed="false">
      <c r="A64" s="128" t="s">
        <v>81</v>
      </c>
      <c r="B64" s="195" t="n">
        <v>5345.88</v>
      </c>
      <c r="I64" s="195"/>
      <c r="J64" s="195"/>
      <c r="K64" s="195"/>
      <c r="L64" s="195"/>
      <c r="M64" s="195"/>
      <c r="N64" s="200" t="n">
        <f aca="false">SUM(B64:M64)</f>
        <v>5345.88</v>
      </c>
    </row>
    <row r="65" customFormat="false" ht="12" hidden="false" customHeight="false" outlineLevel="0" collapsed="false">
      <c r="A65" s="128" t="s">
        <v>82</v>
      </c>
      <c r="B65" s="195" t="n">
        <v>317.82</v>
      </c>
      <c r="I65" s="195"/>
      <c r="J65" s="195"/>
      <c r="K65" s="195"/>
      <c r="L65" s="195"/>
      <c r="M65" s="195"/>
      <c r="N65" s="200" t="n">
        <f aca="false">SUM(B65:M65)</f>
        <v>317.82</v>
      </c>
    </row>
    <row r="67" customFormat="false" ht="12" hidden="false" customHeight="false" outlineLevel="0" collapsed="false">
      <c r="A67" s="128" t="s">
        <v>83</v>
      </c>
      <c r="B67" s="195" t="n">
        <f aca="false">SUM(B64:B65)-SUM(B62:B63)</f>
        <v>80.0899999999992</v>
      </c>
      <c r="C67" s="195" t="n">
        <f aca="false">SUM(C64:C65)-SUM(C62:C63)</f>
        <v>-317.82</v>
      </c>
      <c r="D67" s="195" t="n">
        <f aca="false">SUM(D64:D65)-SUM(D62:D63)</f>
        <v>0</v>
      </c>
      <c r="E67" s="195" t="n">
        <f aca="false">SUM(E64:E65)-SUM(E62:E63)</f>
        <v>0</v>
      </c>
      <c r="F67" s="195" t="n">
        <f aca="false">SUM(F64:F65)-SUM(F62:F63)</f>
        <v>0</v>
      </c>
      <c r="G67" s="195" t="n">
        <f aca="false">SUM(G64:G65)-SUM(G62:G63)</f>
        <v>0</v>
      </c>
      <c r="H67" s="195" t="n">
        <f aca="false">SUM(H64:H65)-SUM(H62:H63)</f>
        <v>0</v>
      </c>
      <c r="I67" s="195" t="n">
        <f aca="false">SUM(I64:I65)-SUM(I62:I63)</f>
        <v>0</v>
      </c>
      <c r="J67" s="195" t="n">
        <f aca="false">SUM(J64:J65)-SUM(J62:J63)</f>
        <v>0</v>
      </c>
      <c r="K67" s="195" t="n">
        <f aca="false">SUM(K64:K65)-SUM(K62:K63)</f>
        <v>0</v>
      </c>
      <c r="L67" s="195" t="n">
        <f aca="false">SUM(L64:L65)-SUM(L62:L63)</f>
        <v>0</v>
      </c>
      <c r="M67" s="195" t="n">
        <f aca="false">SUM(M64:M65)-SUM(M62:M63)</f>
        <v>0</v>
      </c>
      <c r="N67" s="195" t="n">
        <f aca="false">SUM(N64:N65)-SUM(N62:N63)</f>
        <v>-237.73</v>
      </c>
    </row>
    <row r="68" customFormat="false" ht="12" hidden="false" customHeight="false" outlineLevel="0" collapsed="false">
      <c r="A68" s="128" t="s">
        <v>84</v>
      </c>
      <c r="B68" s="195" t="n">
        <f aca="false">B67/B63*100</f>
        <v>1.53952024789177</v>
      </c>
      <c r="C68" s="195" t="e">
        <f aca="false">C67/C63*100</f>
        <v>#DIV/0!</v>
      </c>
      <c r="D68" s="195" t="e">
        <f aca="false">D67/D63*100</f>
        <v>#DIV/0!</v>
      </c>
      <c r="E68" s="195" t="e">
        <f aca="false">E67/E63*100</f>
        <v>#DIV/0!</v>
      </c>
      <c r="F68" s="195" t="e">
        <f aca="false">F67/F63*100</f>
        <v>#DIV/0!</v>
      </c>
      <c r="G68" s="195" t="e">
        <f aca="false">G67/G63*100</f>
        <v>#DIV/0!</v>
      </c>
      <c r="H68" s="195" t="e">
        <f aca="false">H67/H63*100</f>
        <v>#DIV/0!</v>
      </c>
      <c r="I68" s="195" t="e">
        <f aca="false">I67/I63*100</f>
        <v>#DIV/0!</v>
      </c>
      <c r="J68" s="195" t="e">
        <f aca="false">J67/J63*100</f>
        <v>#DIV/0!</v>
      </c>
      <c r="K68" s="195" t="e">
        <f aca="false">K67/K63*100</f>
        <v>#DIV/0!</v>
      </c>
      <c r="L68" s="195" t="e">
        <f aca="false">L67/L63*100</f>
        <v>#DIV/0!</v>
      </c>
      <c r="M68" s="195" t="e">
        <f aca="false">M67/M63*100</f>
        <v>#DIV/0!</v>
      </c>
      <c r="N68" s="195" t="n">
        <f aca="false">N67/N63*100</f>
        <v>-4.56973590374972</v>
      </c>
    </row>
    <row r="70" customFormat="false" ht="12" hidden="false" customHeight="false" outlineLevel="0" collapsed="false">
      <c r="A70" s="128" t="s">
        <v>85</v>
      </c>
      <c r="B70" s="195" t="n">
        <v>0</v>
      </c>
      <c r="C70" s="195" t="n">
        <v>0</v>
      </c>
      <c r="D70" s="195" t="n">
        <v>0</v>
      </c>
      <c r="E70" s="195" t="n">
        <v>0</v>
      </c>
      <c r="F70" s="195" t="n">
        <v>0</v>
      </c>
      <c r="G70" s="195" t="n">
        <v>0</v>
      </c>
      <c r="H70" s="195" t="n">
        <v>0</v>
      </c>
      <c r="I70" s="195" t="n">
        <v>0</v>
      </c>
      <c r="J70" s="195" t="n">
        <v>0</v>
      </c>
      <c r="K70" s="195" t="n">
        <v>0</v>
      </c>
      <c r="L70" s="195" t="n">
        <v>0</v>
      </c>
      <c r="M70" s="195" t="n">
        <v>0</v>
      </c>
      <c r="N70" s="195" t="n">
        <f aca="false">SUM(B70:M70)</f>
        <v>0</v>
      </c>
    </row>
    <row r="71" customFormat="false" ht="12" hidden="false" customHeight="false" outlineLevel="0" collapsed="false"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86</v>
      </c>
      <c r="B72" s="195" t="n">
        <f aca="false">B67+B70</f>
        <v>80.0899999999992</v>
      </c>
      <c r="C72" s="195" t="n">
        <f aca="false">C67+C70</f>
        <v>-317.82</v>
      </c>
      <c r="D72" s="195" t="n">
        <f aca="false">D67+D70</f>
        <v>0</v>
      </c>
      <c r="E72" s="195" t="n">
        <f aca="false">E67+E70</f>
        <v>0</v>
      </c>
      <c r="F72" s="195" t="n">
        <f aca="false">F67+F70</f>
        <v>0</v>
      </c>
      <c r="G72" s="195" t="n">
        <f aca="false">G67+G70</f>
        <v>0</v>
      </c>
      <c r="H72" s="195" t="n">
        <f aca="false">H67+H70</f>
        <v>0</v>
      </c>
      <c r="I72" s="195" t="n">
        <f aca="false">I67+I70</f>
        <v>0</v>
      </c>
      <c r="J72" s="195" t="n">
        <f aca="false">J67+J70</f>
        <v>0</v>
      </c>
      <c r="K72" s="195" t="n">
        <f aca="false">K67+K70</f>
        <v>0</v>
      </c>
      <c r="L72" s="195" t="n">
        <f aca="false">L67+L70</f>
        <v>0</v>
      </c>
      <c r="M72" s="195" t="n">
        <f aca="false">M67+M70</f>
        <v>0</v>
      </c>
      <c r="N72" s="195" t="n">
        <f aca="false">N67+N70</f>
        <v>-237.73</v>
      </c>
    </row>
    <row r="73" customFormat="false" ht="12" hidden="false" customHeight="false" outlineLevel="0" collapsed="false">
      <c r="A73" s="128" t="s">
        <v>87</v>
      </c>
      <c r="B73" s="195" t="n">
        <f aca="false">B72/B63*100</f>
        <v>1.53952024789177</v>
      </c>
      <c r="C73" s="195" t="e">
        <f aca="false">C72/C63*100</f>
        <v>#DIV/0!</v>
      </c>
      <c r="D73" s="195" t="e">
        <f aca="false">D72/D63*100</f>
        <v>#DIV/0!</v>
      </c>
      <c r="E73" s="195" t="e">
        <f aca="false">E72/E63*100</f>
        <v>#DIV/0!</v>
      </c>
      <c r="F73" s="195" t="e">
        <f aca="false">F72/F63*100</f>
        <v>#DIV/0!</v>
      </c>
      <c r="G73" s="195" t="e">
        <f aca="false">G72/G63*100</f>
        <v>#DIV/0!</v>
      </c>
      <c r="H73" s="195" t="e">
        <f aca="false">H72/H63*100</f>
        <v>#DIV/0!</v>
      </c>
      <c r="I73" s="195" t="e">
        <f aca="false">I72/I63*100</f>
        <v>#DIV/0!</v>
      </c>
      <c r="J73" s="195" t="e">
        <f aca="false">J72/J63*100</f>
        <v>#DIV/0!</v>
      </c>
      <c r="K73" s="195" t="e">
        <f aca="false">K72/K63*100</f>
        <v>#DIV/0!</v>
      </c>
      <c r="L73" s="195" t="e">
        <f aca="false">L72/L63*100</f>
        <v>#DIV/0!</v>
      </c>
      <c r="M73" s="195" t="e">
        <f aca="false">M72/M63*100</f>
        <v>#DIV/0!</v>
      </c>
      <c r="N73" s="195" t="n">
        <f aca="false">N72/N63*100</f>
        <v>-4.56973590374972</v>
      </c>
    </row>
    <row r="75" customFormat="false" ht="12" hidden="false" customHeight="false" outlineLevel="0" collapsed="false">
      <c r="A75" s="199" t="s">
        <v>92</v>
      </c>
    </row>
    <row r="76" customFormat="false" ht="12" hidden="false" customHeight="false" outlineLevel="0" collapsed="false">
      <c r="A76" s="128" t="s">
        <v>80</v>
      </c>
      <c r="B76" s="195" t="n">
        <v>199.46</v>
      </c>
      <c r="C76" s="195" t="n">
        <f aca="false">B79</f>
        <v>182.65</v>
      </c>
      <c r="D76" s="195" t="n">
        <f aca="false">C79</f>
        <v>0</v>
      </c>
      <c r="E76" s="195" t="n">
        <f aca="false">D79</f>
        <v>0</v>
      </c>
      <c r="F76" s="195" t="n">
        <f aca="false">E79</f>
        <v>0</v>
      </c>
      <c r="G76" s="195" t="n">
        <f aca="false">F79</f>
        <v>0</v>
      </c>
      <c r="H76" s="195" t="n">
        <f aca="false">G79</f>
        <v>0</v>
      </c>
      <c r="I76" s="195" t="n">
        <f aca="false">H79</f>
        <v>0</v>
      </c>
      <c r="J76" s="195" t="n">
        <f aca="false">I79</f>
        <v>0</v>
      </c>
      <c r="K76" s="195" t="n">
        <f aca="false">J79</f>
        <v>0</v>
      </c>
      <c r="L76" s="195" t="n">
        <f aca="false">K79</f>
        <v>0</v>
      </c>
      <c r="M76" s="195" t="n">
        <f aca="false">L79</f>
        <v>0</v>
      </c>
      <c r="N76" s="200" t="n">
        <f aca="false">SUM(B76:M76)</f>
        <v>382.11</v>
      </c>
    </row>
    <row r="77" customFormat="false" ht="12" hidden="false" customHeight="false" outlineLevel="0" collapsed="false">
      <c r="A77" s="128" t="s">
        <v>23</v>
      </c>
      <c r="B77" s="195" t="n">
        <v>25621.39</v>
      </c>
      <c r="I77" s="195"/>
      <c r="J77" s="195"/>
      <c r="K77" s="195"/>
      <c r="L77" s="195"/>
      <c r="M77" s="195"/>
      <c r="N77" s="200" t="n">
        <f aca="false">SUM(B77:M77)</f>
        <v>25621.39</v>
      </c>
    </row>
    <row r="78" customFormat="false" ht="12" hidden="false" customHeight="false" outlineLevel="0" collapsed="false">
      <c r="A78" s="128" t="s">
        <v>81</v>
      </c>
      <c r="B78" s="195" t="n">
        <v>25181.89</v>
      </c>
      <c r="I78" s="195"/>
      <c r="J78" s="195"/>
      <c r="K78" s="195"/>
      <c r="L78" s="195"/>
      <c r="M78" s="195"/>
      <c r="N78" s="200" t="n">
        <f aca="false">SUM(B78:M78)</f>
        <v>25181.89</v>
      </c>
    </row>
    <row r="79" customFormat="false" ht="12" hidden="false" customHeight="false" outlineLevel="0" collapsed="false">
      <c r="A79" s="128" t="s">
        <v>82</v>
      </c>
      <c r="B79" s="195" t="n">
        <v>182.65</v>
      </c>
      <c r="I79" s="195"/>
      <c r="J79" s="195"/>
      <c r="K79" s="195"/>
      <c r="L79" s="195"/>
      <c r="M79" s="195"/>
      <c r="N79" s="200" t="n">
        <f aca="false">SUM(B79:M79)</f>
        <v>182.65</v>
      </c>
    </row>
    <row r="81" customFormat="false" ht="12" hidden="false" customHeight="false" outlineLevel="0" collapsed="false">
      <c r="A81" s="128" t="s">
        <v>83</v>
      </c>
      <c r="B81" s="195" t="n">
        <f aca="false">SUM(B78:B79)-SUM(B76:B77)</f>
        <v>-456.309999999998</v>
      </c>
      <c r="C81" s="195" t="n">
        <f aca="false">SUM(C78:C79)-SUM(C76:C77)</f>
        <v>-182.65</v>
      </c>
      <c r="D81" s="195" t="n">
        <f aca="false">SUM(D78:D79)-SUM(D76:D77)</f>
        <v>0</v>
      </c>
      <c r="E81" s="195" t="n">
        <f aca="false">SUM(E78:E79)-SUM(E76:E77)</f>
        <v>0</v>
      </c>
      <c r="F81" s="195" t="n">
        <f aca="false">SUM(F78:F79)-SUM(F76:F77)</f>
        <v>0</v>
      </c>
      <c r="G81" s="195" t="n">
        <f aca="false">SUM(G78:G79)-SUM(G76:G77)</f>
        <v>0</v>
      </c>
      <c r="H81" s="195" t="n">
        <f aca="false">SUM(H78:H79)-SUM(H76:H77)</f>
        <v>0</v>
      </c>
      <c r="I81" s="195" t="n">
        <f aca="false">SUM(I78:I79)-SUM(I76:I77)</f>
        <v>0</v>
      </c>
      <c r="J81" s="195" t="n">
        <f aca="false">SUM(J78:J79)-SUM(J76:J77)</f>
        <v>0</v>
      </c>
      <c r="K81" s="195" t="n">
        <f aca="false">SUM(K78:K79)-SUM(K76:K77)</f>
        <v>0</v>
      </c>
      <c r="L81" s="195" t="n">
        <f aca="false">SUM(L78:L79)-SUM(L76:L77)</f>
        <v>0</v>
      </c>
      <c r="M81" s="195" t="n">
        <f aca="false">SUM(M78:M79)-SUM(M76:M77)</f>
        <v>0</v>
      </c>
      <c r="N81" s="195" t="n">
        <f aca="false">SUM(N78:N79)-SUM(N76:N77)</f>
        <v>-638.959999999999</v>
      </c>
    </row>
    <row r="82" customFormat="false" ht="12" hidden="false" customHeight="false" outlineLevel="0" collapsed="false">
      <c r="A82" s="128" t="s">
        <v>84</v>
      </c>
      <c r="B82" s="195" t="n">
        <f aca="false">B81/B77*100</f>
        <v>-1.78097285119971</v>
      </c>
      <c r="C82" s="195" t="n">
        <f aca="false">C81/SUM(C76+C77)*100</f>
        <v>-100</v>
      </c>
      <c r="D82" s="195" t="e">
        <f aca="false">D81/SUM(D76+D77)*100</f>
        <v>#DIV/0!</v>
      </c>
      <c r="E82" s="195" t="e">
        <f aca="false">E81/SUM(E76+E77)*100</f>
        <v>#DIV/0!</v>
      </c>
      <c r="F82" s="195" t="e">
        <f aca="false">F81/SUM(F76+F77)*100</f>
        <v>#DIV/0!</v>
      </c>
      <c r="G82" s="195" t="n">
        <v>0</v>
      </c>
      <c r="H82" s="195" t="e">
        <f aca="false">H81/H77*100</f>
        <v>#DIV/0!</v>
      </c>
      <c r="I82" s="195" t="e">
        <f aca="false">I81/I77*100</f>
        <v>#DIV/0!</v>
      </c>
      <c r="J82" s="195" t="e">
        <f aca="false">J81/J77*100</f>
        <v>#DIV/0!</v>
      </c>
      <c r="K82" s="195" t="e">
        <f aca="false">K81/K77*100</f>
        <v>#DIV/0!</v>
      </c>
      <c r="L82" s="195" t="e">
        <f aca="false">L81/L77*100</f>
        <v>#DIV/0!</v>
      </c>
      <c r="M82" s="195" t="e">
        <f aca="false">M81/M77*100</f>
        <v>#DIV/0!</v>
      </c>
      <c r="N82" s="195" t="n">
        <f aca="false">N81/N77*100</f>
        <v>-2.49385376827721</v>
      </c>
    </row>
    <row r="84" customFormat="false" ht="12" hidden="false" customHeight="false" outlineLevel="0" collapsed="false">
      <c r="A84" s="128" t="s">
        <v>85</v>
      </c>
      <c r="B84" s="195" t="n">
        <v>0</v>
      </c>
      <c r="C84" s="195" t="n">
        <v>0</v>
      </c>
      <c r="D84" s="195" t="n">
        <v>0</v>
      </c>
      <c r="E84" s="195" t="n">
        <v>0</v>
      </c>
      <c r="F84" s="195" t="n">
        <v>0</v>
      </c>
      <c r="G84" s="195" t="n">
        <v>0</v>
      </c>
      <c r="H84" s="195" t="n">
        <v>0</v>
      </c>
      <c r="I84" s="195" t="n">
        <v>0</v>
      </c>
      <c r="J84" s="195" t="n">
        <v>0</v>
      </c>
      <c r="K84" s="195" t="n">
        <v>0</v>
      </c>
      <c r="L84" s="195" t="n">
        <v>0</v>
      </c>
      <c r="M84" s="195" t="n">
        <v>0</v>
      </c>
      <c r="N84" s="195" t="n">
        <f aca="false">SUM(B84:M84)</f>
        <v>0</v>
      </c>
    </row>
    <row r="85" customFormat="false" ht="12" hidden="false" customHeight="false" outlineLevel="0" collapsed="false">
      <c r="I85" s="195"/>
      <c r="J85" s="195"/>
      <c r="K85" s="195"/>
      <c r="L85" s="195"/>
      <c r="M85" s="195"/>
    </row>
    <row r="86" customFormat="false" ht="12" hidden="false" customHeight="false" outlineLevel="0" collapsed="false">
      <c r="A86" s="128" t="s">
        <v>86</v>
      </c>
      <c r="B86" s="195" t="n">
        <f aca="false">B81+B84</f>
        <v>-456.309999999998</v>
      </c>
      <c r="C86" s="195" t="n">
        <f aca="false">C81+C84</f>
        <v>-182.65</v>
      </c>
      <c r="D86" s="195" t="n">
        <f aca="false">D81+D84</f>
        <v>0</v>
      </c>
      <c r="E86" s="195" t="n">
        <f aca="false">E81+E84</f>
        <v>0</v>
      </c>
      <c r="F86" s="195" t="n">
        <f aca="false">F81+F84</f>
        <v>0</v>
      </c>
      <c r="G86" s="195" t="n">
        <f aca="false">G81+G84</f>
        <v>0</v>
      </c>
      <c r="H86" s="195" t="n">
        <f aca="false">H81+H84</f>
        <v>0</v>
      </c>
      <c r="I86" s="195" t="n">
        <f aca="false">I81+I84</f>
        <v>0</v>
      </c>
      <c r="J86" s="195" t="n">
        <f aca="false">J81+J84</f>
        <v>0</v>
      </c>
      <c r="K86" s="195" t="n">
        <f aca="false">K81+K84</f>
        <v>0</v>
      </c>
      <c r="L86" s="195" t="n">
        <f aca="false">L81+L84</f>
        <v>0</v>
      </c>
      <c r="M86" s="195" t="n">
        <f aca="false">M81+M84</f>
        <v>0</v>
      </c>
      <c r="N86" s="195" t="n">
        <f aca="false">N81+N84</f>
        <v>-638.959999999999</v>
      </c>
    </row>
    <row r="87" customFormat="false" ht="12" hidden="false" customHeight="false" outlineLevel="0" collapsed="false">
      <c r="A87" s="128" t="s">
        <v>87</v>
      </c>
      <c r="B87" s="195" t="n">
        <f aca="false">B86/B77*100</f>
        <v>-1.78097285119971</v>
      </c>
      <c r="C87" s="195" t="n">
        <f aca="false">C86/SUM(C76+C77)*100</f>
        <v>-100</v>
      </c>
      <c r="D87" s="195" t="e">
        <f aca="false">D86/SUM(D76+D77)*100</f>
        <v>#DIV/0!</v>
      </c>
      <c r="E87" s="195" t="e">
        <f aca="false">E86/SUM(E76+E77)*100</f>
        <v>#DIV/0!</v>
      </c>
      <c r="F87" s="195" t="e">
        <f aca="false">F86/SUM(F76+F77)*100</f>
        <v>#DIV/0!</v>
      </c>
      <c r="G87" s="195" t="n">
        <v>0</v>
      </c>
      <c r="H87" s="195" t="e">
        <f aca="false">H86/H77*100</f>
        <v>#DIV/0!</v>
      </c>
      <c r="I87" s="195" t="e">
        <f aca="false">I86/I77*100</f>
        <v>#DIV/0!</v>
      </c>
      <c r="J87" s="195" t="e">
        <f aca="false">J86/J77*100</f>
        <v>#DIV/0!</v>
      </c>
      <c r="K87" s="195" t="e">
        <f aca="false">K86/K77*100</f>
        <v>#DIV/0!</v>
      </c>
      <c r="L87" s="195" t="e">
        <f aca="false">L86/L77*100</f>
        <v>#DIV/0!</v>
      </c>
      <c r="M87" s="195" t="e">
        <f aca="false">M86/M77*100</f>
        <v>#DIV/0!</v>
      </c>
      <c r="N87" s="195" t="n">
        <f aca="false">N86/N77*100</f>
        <v>-2.49385376827721</v>
      </c>
    </row>
    <row r="89" customFormat="false" ht="12" hidden="false" customHeight="false" outlineLevel="0" collapsed="false">
      <c r="A89" s="199" t="s">
        <v>93</v>
      </c>
      <c r="N89" s="200"/>
    </row>
    <row r="90" customFormat="false" ht="12" hidden="false" customHeight="false" outlineLevel="0" collapsed="false">
      <c r="A90" s="128" t="s">
        <v>80</v>
      </c>
      <c r="B90" s="195" t="n">
        <f aca="false">B76+B62+B48+B33+B19+B5</f>
        <v>253919.04</v>
      </c>
      <c r="C90" s="195" t="n">
        <v>0</v>
      </c>
      <c r="D90" s="195" t="n">
        <f aca="false">D76+D62+D48+D33+D19+D5</f>
        <v>0</v>
      </c>
      <c r="E90" s="195" t="n">
        <f aca="false">E76+E62+E48+E33+E19+E5</f>
        <v>0</v>
      </c>
      <c r="F90" s="195" t="n">
        <f aca="false">F76+F62+F48+F33+F19+F5</f>
        <v>0</v>
      </c>
      <c r="G90" s="195" t="n">
        <f aca="false">G76+G62+G48+G33+G19+G5</f>
        <v>0</v>
      </c>
      <c r="H90" s="195" t="n">
        <f aca="false">H76+H62+H48+H33+H19+H5</f>
        <v>0</v>
      </c>
      <c r="I90" s="195" t="n">
        <f aca="false">I76+I62+I48+I33+I19+I5</f>
        <v>0</v>
      </c>
      <c r="J90" s="195" t="n">
        <f aca="false">J76+J62+J48+J33+J19+J5</f>
        <v>0</v>
      </c>
      <c r="K90" s="195" t="n">
        <f aca="false">K76+K62+K48+K33+K19+K5</f>
        <v>0</v>
      </c>
      <c r="L90" s="195" t="n">
        <f aca="false">L76+L62+L48+L33+L19+L5</f>
        <v>0</v>
      </c>
      <c r="M90" s="195" t="n">
        <f aca="false">M76+M62+M48+M33+M19+M5</f>
        <v>0</v>
      </c>
      <c r="N90" s="200" t="n">
        <f aca="false">SUM(B90:M90)</f>
        <v>253919.04</v>
      </c>
    </row>
    <row r="91" customFormat="false" ht="12" hidden="false" customHeight="false" outlineLevel="0" collapsed="false">
      <c r="A91" s="128" t="s">
        <v>23</v>
      </c>
      <c r="B91" s="195" t="n">
        <f aca="false">B77+B63+B49+B34+B20+B6</f>
        <v>532120.52</v>
      </c>
      <c r="C91" s="195" t="n">
        <f aca="false">C77+C63+C49+C34+C20+C6</f>
        <v>0</v>
      </c>
      <c r="D91" s="195" t="n">
        <f aca="false">D77+D63+D49+D34+D20+D6</f>
        <v>0</v>
      </c>
      <c r="E91" s="195" t="n">
        <f aca="false">E77+E63+E49+E34+E20+E6</f>
        <v>0</v>
      </c>
      <c r="F91" s="195" t="n">
        <f aca="false">F77+F63+F49+F34+F20+F6</f>
        <v>0</v>
      </c>
      <c r="G91" s="195" t="n">
        <f aca="false">G77+G63+G49+G34+G20+G6</f>
        <v>0</v>
      </c>
      <c r="H91" s="195" t="n">
        <f aca="false">H77+H63+H49+H34+H20+H6</f>
        <v>0</v>
      </c>
      <c r="I91" s="195" t="n">
        <f aca="false">I77+I63+I49+I34+I20+I6</f>
        <v>0</v>
      </c>
      <c r="J91" s="195" t="n">
        <f aca="false">J77+J63+J49+J34+J20+J6</f>
        <v>0</v>
      </c>
      <c r="K91" s="195" t="n">
        <f aca="false">K77+K63+K49+K34+K20+K6</f>
        <v>0</v>
      </c>
      <c r="L91" s="195" t="n">
        <f aca="false">L77+L63+L49+L34+L20+L6</f>
        <v>0</v>
      </c>
      <c r="M91" s="195" t="n">
        <f aca="false">M77+M63+M49+M34+M20+M6</f>
        <v>0</v>
      </c>
      <c r="N91" s="200" t="n">
        <f aca="false">SUM(B91:M91)</f>
        <v>532120.52</v>
      </c>
    </row>
    <row r="92" customFormat="false" ht="12" hidden="false" customHeight="false" outlineLevel="0" collapsed="false">
      <c r="A92" s="128" t="s">
        <v>81</v>
      </c>
      <c r="B92" s="195" t="n">
        <f aca="false">B78+B64+B50+B35+B21+B7</f>
        <v>505677.99</v>
      </c>
      <c r="C92" s="195" t="n">
        <f aca="false">C78+C64+C50+C35+C21+C7</f>
        <v>0</v>
      </c>
      <c r="D92" s="195" t="n">
        <f aca="false">D78+D64+D50+D35+D21+D7</f>
        <v>0</v>
      </c>
      <c r="E92" s="195" t="n">
        <f aca="false">E78+E64+E50+E35+E21+E7</f>
        <v>0</v>
      </c>
      <c r="F92" s="195" t="n">
        <f aca="false">F78+F64+F50+F35+F21+F7</f>
        <v>0</v>
      </c>
      <c r="G92" s="195" t="n">
        <f aca="false">G78+G64+G50+G35+G21+G7</f>
        <v>0</v>
      </c>
      <c r="H92" s="195" t="n">
        <f aca="false">H78+H64+H50+H35+H21+H7</f>
        <v>0</v>
      </c>
      <c r="I92" s="195" t="n">
        <f aca="false">I78+I64+I50+I35+I21+I7</f>
        <v>0</v>
      </c>
      <c r="J92" s="195" t="n">
        <f aca="false">J78+J64+J50+J35+J21+J7</f>
        <v>0</v>
      </c>
      <c r="K92" s="195" t="n">
        <f aca="false">K78+K64+K50+K35+K21+K7</f>
        <v>0</v>
      </c>
      <c r="L92" s="195" t="n">
        <f aca="false">L78+L64+L50+L35+L21+L7</f>
        <v>0</v>
      </c>
      <c r="M92" s="195" t="n">
        <f aca="false">M78+M64+M50+M35+M21+M7</f>
        <v>0</v>
      </c>
      <c r="N92" s="200" t="n">
        <f aca="false">SUM(B92:M92)</f>
        <v>505677.99</v>
      </c>
    </row>
    <row r="93" customFormat="false" ht="12" hidden="false" customHeight="false" outlineLevel="0" collapsed="false">
      <c r="A93" s="128" t="s">
        <v>82</v>
      </c>
      <c r="B93" s="195" t="n">
        <f aca="false">B79+B65+B51+B36+B22+B8</f>
        <v>280039.17</v>
      </c>
      <c r="C93" s="195" t="n">
        <f aca="false">C79+C65+C51+C36+C22+C8</f>
        <v>0</v>
      </c>
      <c r="D93" s="195" t="n">
        <f aca="false">D79+D65+D51+D36+D22+D8</f>
        <v>0</v>
      </c>
      <c r="E93" s="195" t="n">
        <f aca="false">E79+E65+E51+E36+E22+E8</f>
        <v>0</v>
      </c>
      <c r="F93" s="195" t="n">
        <f aca="false">F79+F65+F51+F36+F22+F8</f>
        <v>0</v>
      </c>
      <c r="G93" s="195" t="n">
        <f aca="false">G79+G65+G51+G36+G22+G8</f>
        <v>0</v>
      </c>
      <c r="H93" s="195" t="n">
        <f aca="false">H79+H65+H51+H36+H22+H8</f>
        <v>0</v>
      </c>
      <c r="I93" s="195" t="n">
        <f aca="false">I79+I65+I51+I36+I22+I8</f>
        <v>0</v>
      </c>
      <c r="J93" s="195" t="n">
        <f aca="false">J79+J65+J51+J36+J22+J8</f>
        <v>0</v>
      </c>
      <c r="K93" s="195" t="n">
        <f aca="false">K79+K65+K51+K36+K22+K8</f>
        <v>0</v>
      </c>
      <c r="L93" s="195" t="n">
        <f aca="false">L79+L65+L51+L36+L22+L8</f>
        <v>0</v>
      </c>
      <c r="M93" s="195" t="n">
        <f aca="false">M79+M65+M51+M36+M22+M8</f>
        <v>0</v>
      </c>
      <c r="N93" s="200" t="n">
        <f aca="false">SUM(B93:M93)</f>
        <v>280039.17</v>
      </c>
    </row>
    <row r="94" customFormat="false" ht="12" hidden="false" customHeight="false" outlineLevel="0" collapsed="false">
      <c r="I94" s="195"/>
      <c r="J94" s="195"/>
      <c r="K94" s="195"/>
      <c r="L94" s="195"/>
      <c r="M94" s="195"/>
    </row>
    <row r="95" customFormat="false" ht="12" hidden="false" customHeight="false" outlineLevel="0" collapsed="false">
      <c r="A95" s="128" t="s">
        <v>83</v>
      </c>
      <c r="B95" s="195" t="n">
        <f aca="false">SUM(B92:B93)-SUM(B90:B91)</f>
        <v>-322.400000000023</v>
      </c>
      <c r="C95" s="195" t="n">
        <f aca="false">SUM(C92:C93)-SUM(C90:C91)</f>
        <v>0</v>
      </c>
      <c r="D95" s="195" t="n">
        <f aca="false">SUM(D92:D93)-SUM(D90:D91)</f>
        <v>0</v>
      </c>
      <c r="E95" s="195" t="n">
        <f aca="false">SUM(E92:E93)-SUM(E90:E91)</f>
        <v>0</v>
      </c>
      <c r="F95" s="195" t="n">
        <f aca="false">SUM(F92:F93)-SUM(F90:F91)</f>
        <v>0</v>
      </c>
      <c r="G95" s="195" t="n">
        <f aca="false">SUM(G92:G93)-SUM(G90:G91)</f>
        <v>0</v>
      </c>
      <c r="H95" s="195" t="n">
        <f aca="false">SUM(H92:H93)-SUM(H90:H91)</f>
        <v>0</v>
      </c>
      <c r="I95" s="195" t="n">
        <f aca="false">SUM(I92:I93)-SUM(I90:I91)</f>
        <v>0</v>
      </c>
      <c r="J95" s="195" t="n">
        <f aca="false">SUM(J92:J93)-SUM(J90:J91)</f>
        <v>0</v>
      </c>
      <c r="K95" s="195" t="n">
        <f aca="false">SUM(K92:K93)-SUM(K90:K91)</f>
        <v>0</v>
      </c>
      <c r="L95" s="195" t="n">
        <f aca="false">SUM(L92:L93)-SUM(L90:L91)</f>
        <v>0</v>
      </c>
      <c r="M95" s="195" t="n">
        <f aca="false">SUM(M92:M93)-SUM(M90:M91)</f>
        <v>0</v>
      </c>
      <c r="N95" s="195" t="n">
        <f aca="false">SUM(N92:N93)-SUM(N90:N91)</f>
        <v>-322.400000000023</v>
      </c>
    </row>
    <row r="96" customFormat="false" ht="12" hidden="false" customHeight="false" outlineLevel="0" collapsed="false">
      <c r="A96" s="128" t="s">
        <v>84</v>
      </c>
      <c r="B96" s="195" t="n">
        <f aca="false">B95/B91*100</f>
        <v>-0.0605877781221486</v>
      </c>
      <c r="C96" s="195" t="e">
        <f aca="false">C95/C91*100</f>
        <v>#DIV/0!</v>
      </c>
      <c r="D96" s="195" t="e">
        <f aca="false">D95/D91*100</f>
        <v>#DIV/0!</v>
      </c>
      <c r="E96" s="195" t="e">
        <f aca="false">E95/E91*100</f>
        <v>#DIV/0!</v>
      </c>
      <c r="F96" s="195" t="e">
        <f aca="false">F95/F91*100</f>
        <v>#DIV/0!</v>
      </c>
      <c r="G96" s="195" t="e">
        <f aca="false">G95/G91*100</f>
        <v>#DIV/0!</v>
      </c>
      <c r="H96" s="195" t="e">
        <f aca="false">H95/H91*100</f>
        <v>#DIV/0!</v>
      </c>
      <c r="I96" s="195" t="e">
        <f aca="false">I95/I91*100</f>
        <v>#DIV/0!</v>
      </c>
      <c r="J96" s="195" t="e">
        <f aca="false">J95/J91*100</f>
        <v>#DIV/0!</v>
      </c>
      <c r="K96" s="195" t="e">
        <f aca="false">K95/K91*100</f>
        <v>#DIV/0!</v>
      </c>
      <c r="L96" s="195" t="e">
        <f aca="false">L95/L91*100</f>
        <v>#DIV/0!</v>
      </c>
      <c r="M96" s="195" t="e">
        <f aca="false">M95/M91*100</f>
        <v>#DIV/0!</v>
      </c>
      <c r="N96" s="195" t="n">
        <f aca="false">N95/N91*100</f>
        <v>-0.0605877781221486</v>
      </c>
    </row>
    <row r="97" customFormat="false" ht="12" hidden="false" customHeight="false" outlineLevel="0" collapsed="false">
      <c r="I97" s="195"/>
      <c r="J97" s="195"/>
      <c r="K97" s="195"/>
      <c r="L97" s="195"/>
      <c r="M97" s="195"/>
    </row>
    <row r="98" customFormat="false" ht="12" hidden="false" customHeight="false" outlineLevel="0" collapsed="false">
      <c r="A98" s="128" t="s">
        <v>85</v>
      </c>
      <c r="B98" s="195" t="n">
        <f aca="false">B84+B70+B56+B41+B27+B13</f>
        <v>0</v>
      </c>
      <c r="C98" s="195" t="n">
        <f aca="false">C84+C70+C56+C41+C27+C13</f>
        <v>0</v>
      </c>
      <c r="D98" s="195" t="n">
        <f aca="false">D84+D70+D56+D41+D27+D13</f>
        <v>0</v>
      </c>
      <c r="E98" s="195" t="n">
        <f aca="false">E84+E70+E56+E41+E27+E13</f>
        <v>0</v>
      </c>
      <c r="F98" s="195" t="n">
        <f aca="false">F84+F70+F56+F41+F27+F13</f>
        <v>0</v>
      </c>
      <c r="G98" s="195" t="n">
        <f aca="false">G84+G70+G56+G41+G27+G13</f>
        <v>0</v>
      </c>
      <c r="H98" s="195" t="n">
        <f aca="false">H84+H70+H56+H41+H27+H13</f>
        <v>0</v>
      </c>
      <c r="I98" s="195" t="n">
        <f aca="false">I84+I70+I56+I41+I27+I13</f>
        <v>0</v>
      </c>
      <c r="J98" s="195" t="n">
        <f aca="false">J84+J70+J56+J41+J27+J13</f>
        <v>0</v>
      </c>
      <c r="K98" s="195" t="n">
        <f aca="false">K84+K70+K56+K41+K27+K13</f>
        <v>0</v>
      </c>
      <c r="L98" s="195" t="n">
        <f aca="false">L84+L70+L56+L41+L27+L13</f>
        <v>0</v>
      </c>
      <c r="M98" s="195" t="n">
        <f aca="false">M84+M70+M56+M41+M27+M13</f>
        <v>0</v>
      </c>
      <c r="N98" s="200" t="n">
        <f aca="false">SUM(B98:M98)</f>
        <v>0</v>
      </c>
    </row>
    <row r="99" customFormat="false" ht="12" hidden="false" customHeight="false" outlineLevel="0" collapsed="false">
      <c r="I99" s="195"/>
      <c r="J99" s="195"/>
      <c r="K99" s="195"/>
      <c r="L99" s="195"/>
      <c r="M99" s="195"/>
    </row>
    <row r="100" customFormat="false" ht="12" hidden="false" customHeight="false" outlineLevel="0" collapsed="false">
      <c r="A100" s="128" t="s">
        <v>86</v>
      </c>
      <c r="B100" s="195" t="n">
        <f aca="false">B98+B95</f>
        <v>-322.400000000023</v>
      </c>
      <c r="C100" s="195" t="n">
        <f aca="false">C98+C95</f>
        <v>0</v>
      </c>
      <c r="D100" s="195" t="n">
        <f aca="false">D98+D95</f>
        <v>0</v>
      </c>
      <c r="E100" s="195" t="n">
        <f aca="false">E98+E95</f>
        <v>0</v>
      </c>
      <c r="F100" s="195" t="n">
        <f aca="false">F98+F95</f>
        <v>0</v>
      </c>
      <c r="G100" s="195" t="n">
        <f aca="false">G98+G95</f>
        <v>0</v>
      </c>
      <c r="H100" s="195" t="n">
        <f aca="false">H98+H95</f>
        <v>0</v>
      </c>
      <c r="I100" s="195" t="n">
        <f aca="false">I98+I95</f>
        <v>0</v>
      </c>
      <c r="J100" s="195" t="n">
        <f aca="false">J98+J95</f>
        <v>0</v>
      </c>
      <c r="K100" s="195" t="n">
        <f aca="false">K98+K95</f>
        <v>0</v>
      </c>
      <c r="L100" s="195" t="n">
        <f aca="false">L98+L95</f>
        <v>0</v>
      </c>
      <c r="M100" s="195" t="n">
        <f aca="false">M98+M95</f>
        <v>0</v>
      </c>
      <c r="N100" s="195" t="n">
        <f aca="false">N98+N95</f>
        <v>-322.400000000023</v>
      </c>
    </row>
    <row r="101" customFormat="false" ht="12" hidden="false" customHeight="false" outlineLevel="0" collapsed="false">
      <c r="A101" s="128" t="s">
        <v>87</v>
      </c>
      <c r="B101" s="195" t="n">
        <f aca="false">B100/B91*100</f>
        <v>-0.0605877781221486</v>
      </c>
      <c r="C101" s="195" t="e">
        <f aca="false">C100/C91*100</f>
        <v>#DIV/0!</v>
      </c>
      <c r="D101" s="195" t="e">
        <f aca="false">D100/D91*100</f>
        <v>#DIV/0!</v>
      </c>
      <c r="E101" s="195" t="e">
        <f aca="false">E100/E91*100</f>
        <v>#DIV/0!</v>
      </c>
      <c r="F101" s="195" t="e">
        <f aca="false">F100/F91*100</f>
        <v>#DIV/0!</v>
      </c>
      <c r="G101" s="195" t="e">
        <f aca="false">G100/G91*100</f>
        <v>#DIV/0!</v>
      </c>
      <c r="H101" s="195" t="e">
        <f aca="false">H100/H91*100</f>
        <v>#DIV/0!</v>
      </c>
      <c r="I101" s="195" t="e">
        <f aca="false">I100/I91*100</f>
        <v>#DIV/0!</v>
      </c>
      <c r="J101" s="195" t="e">
        <f aca="false">J100/J91*100</f>
        <v>#DIV/0!</v>
      </c>
      <c r="K101" s="195" t="e">
        <f aca="false">K100/K91*100</f>
        <v>#DIV/0!</v>
      </c>
      <c r="L101" s="195" t="e">
        <f aca="false">L100/L91*100</f>
        <v>#DIV/0!</v>
      </c>
      <c r="M101" s="195" t="e">
        <f aca="false">M100/M91*100</f>
        <v>#DIV/0!</v>
      </c>
      <c r="N101" s="195" t="n">
        <f aca="false">N100/N91*100</f>
        <v>-0.0605877781221486</v>
      </c>
    </row>
    <row r="102" customFormat="false" ht="12" hidden="false" customHeight="false" outlineLevel="0" collapsed="false">
      <c r="A102" s="196"/>
    </row>
    <row r="103" customFormat="false" ht="12" hidden="false" customHeight="false" outlineLevel="0" collapsed="false">
      <c r="I103" s="195"/>
      <c r="J103" s="195"/>
      <c r="K103" s="195"/>
      <c r="L103" s="195"/>
      <c r="N103" s="200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I106" s="195"/>
      <c r="J106" s="195"/>
      <c r="K106" s="195"/>
      <c r="L106" s="195"/>
      <c r="M106" s="195"/>
      <c r="N106" s="200"/>
    </row>
    <row r="117" customFormat="false" ht="12" hidden="false" customHeight="false" outlineLevel="0" collapsed="false">
      <c r="A117" s="196"/>
    </row>
    <row r="118" customFormat="false" ht="12" hidden="false" customHeight="false" outlineLevel="0" collapsed="false"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3" customFormat="false" ht="12" hidden="false" customHeight="false" outlineLevel="0" collapsed="false">
      <c r="I123" s="195"/>
      <c r="J123" s="195"/>
      <c r="K123" s="195"/>
      <c r="L123" s="195"/>
      <c r="M123" s="195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31" customFormat="false" ht="12" hidden="false" customHeight="false" outlineLevel="0" collapsed="false">
      <c r="A131" s="196"/>
    </row>
    <row r="132" customFormat="false" ht="12" hidden="false" customHeight="false" outlineLevel="0" collapsed="false">
      <c r="N132" s="200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45" customFormat="false" ht="12" hidden="false" customHeight="false" outlineLevel="0" collapsed="false">
      <c r="A145" s="196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1" customFormat="false" ht="12" hidden="false" customHeight="false" outlineLevel="0" collapsed="false">
      <c r="I151" s="195"/>
      <c r="J151" s="195"/>
      <c r="K151" s="195"/>
      <c r="L151" s="195"/>
      <c r="M151" s="195"/>
    </row>
    <row r="152" customFormat="false" ht="12" hidden="false" customHeight="false" outlineLevel="0" collapsed="false">
      <c r="I152" s="195"/>
      <c r="J152" s="195"/>
      <c r="K152" s="195"/>
      <c r="L152" s="195"/>
      <c r="M152" s="195"/>
    </row>
    <row r="160" customFormat="false" ht="12" hidden="false" customHeight="false" outlineLevel="0" collapsed="false">
      <c r="A160" s="196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74" customFormat="false" ht="12" hidden="false" customHeight="false" outlineLevel="0" collapsed="false">
      <c r="A174" s="196"/>
    </row>
    <row r="175" customFormat="false" ht="12" hidden="false" customHeight="false" outlineLevel="0" collapsed="false">
      <c r="N175" s="200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80" customFormat="false" ht="12" hidden="false" customHeight="false" outlineLevel="0" collapsed="false">
      <c r="I180" s="195"/>
      <c r="J180" s="195"/>
      <c r="K180" s="195"/>
      <c r="L180" s="195"/>
      <c r="M180" s="195"/>
    </row>
    <row r="181" customFormat="false" ht="12" hidden="false" customHeight="false" outlineLevel="0" collapsed="false">
      <c r="I181" s="195"/>
      <c r="J181" s="195"/>
      <c r="K181" s="195"/>
      <c r="L181" s="195"/>
      <c r="M181" s="195"/>
    </row>
    <row r="188" customFormat="false" ht="12" hidden="false" customHeight="false" outlineLevel="0" collapsed="false">
      <c r="A188" s="196"/>
    </row>
    <row r="203" customFormat="false" ht="12" hidden="false" customHeight="false" outlineLevel="0" collapsed="false">
      <c r="A203" s="196"/>
    </row>
    <row r="217" customFormat="false" ht="12" hidden="false" customHeight="false" outlineLevel="0" collapsed="false">
      <c r="A217" s="196"/>
    </row>
    <row r="231" customFormat="false" ht="12" hidden="false" customHeight="false" outlineLevel="0" collapsed="false">
      <c r="A231" s="196"/>
    </row>
    <row r="246" customFormat="false" ht="12" hidden="false" customHeight="false" outlineLevel="0" collapsed="false">
      <c r="A246" s="196"/>
    </row>
    <row r="260" customFormat="false" ht="12" hidden="false" customHeight="false" outlineLevel="0" collapsed="false">
      <c r="A260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4" man="true" max="16383" min="0"/>
    <brk id="59" man="true" max="16383" min="0"/>
    <brk id="11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5"/>
  <sheetViews>
    <sheetView showFormulas="false" showGridLines="true" showRowColHeaders="true" showZeros="true" rightToLeft="false" tabSelected="false" showOutlineSymbols="true" defaultGridColor="true" view="normal" topLeftCell="A229" colorId="64" zoomScale="95" zoomScaleNormal="95" zoomScalePageLayoutView="100" workbookViewId="0">
      <selection pane="topLeft" activeCell="B237" activeCellId="0" sqref="B23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94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6" t="s">
        <v>95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44246.68</v>
      </c>
      <c r="C5" s="195" t="n">
        <f aca="false">B8</f>
        <v>59100.74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103347.42</v>
      </c>
    </row>
    <row r="6" customFormat="false" ht="12" hidden="false" customHeight="false" outlineLevel="0" collapsed="false">
      <c r="A6" s="128" t="s">
        <v>23</v>
      </c>
      <c r="B6" s="195" t="n">
        <v>135507.31</v>
      </c>
      <c r="G6" s="200"/>
      <c r="I6" s="195"/>
      <c r="J6" s="195"/>
      <c r="K6" s="195"/>
      <c r="L6" s="195"/>
      <c r="M6" s="195"/>
      <c r="N6" s="200" t="n">
        <f aca="false">SUM(B6:M6)</f>
        <v>135507.31</v>
      </c>
    </row>
    <row r="7" customFormat="false" ht="12" hidden="false" customHeight="false" outlineLevel="0" collapsed="false">
      <c r="A7" s="128" t="s">
        <v>81</v>
      </c>
      <c r="B7" s="195" t="n">
        <v>119884.93</v>
      </c>
      <c r="G7" s="200"/>
      <c r="I7" s="195"/>
      <c r="J7" s="195"/>
      <c r="K7" s="195"/>
      <c r="L7" s="195"/>
      <c r="M7" s="195"/>
      <c r="N7" s="200" t="n">
        <f aca="false">SUM(B7:M7)</f>
        <v>119884.93</v>
      </c>
    </row>
    <row r="8" customFormat="false" ht="12" hidden="false" customHeight="false" outlineLevel="0" collapsed="false">
      <c r="A8" s="128" t="s">
        <v>82</v>
      </c>
      <c r="B8" s="195" t="n">
        <v>59100.74</v>
      </c>
      <c r="G8" s="200"/>
      <c r="I8" s="195"/>
      <c r="J8" s="195"/>
      <c r="K8" s="195"/>
      <c r="L8" s="195"/>
      <c r="M8" s="195"/>
      <c r="N8" s="200" t="n">
        <f aca="false">SUM(B8:M8)</f>
        <v>59100.74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(B8)-SUM(B5:B6,-B7)</f>
        <v>-768.32</v>
      </c>
      <c r="C10" s="195" t="n">
        <f aca="false">SUM(C7:C8)-SUM(C5:C6)</f>
        <v>-59100.74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-59869.06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-0.566995241806512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-44.1814246035878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f aca="false">SUM(B13:M13)</f>
        <v>0</v>
      </c>
    </row>
    <row r="14" customFormat="false" ht="12" hidden="false" customHeight="false" outlineLevel="0" collapsed="false">
      <c r="G14" s="200"/>
    </row>
    <row r="15" customFormat="false" ht="12" hidden="false" customHeight="false" outlineLevel="0" collapsed="false">
      <c r="A15" s="128" t="s">
        <v>86</v>
      </c>
      <c r="B15" s="195" t="n">
        <f aca="false">B10-B13</f>
        <v>-768.32</v>
      </c>
      <c r="C15" s="195" t="n">
        <f aca="false">C10+C13</f>
        <v>-59100.74</v>
      </c>
      <c r="D15" s="195" t="n">
        <f aca="false">D10+D13</f>
        <v>0</v>
      </c>
      <c r="E15" s="195" t="n">
        <f aca="false">E10+E13</f>
        <v>0</v>
      </c>
      <c r="F15" s="195" t="n">
        <f aca="false">F10+F13</f>
        <v>0</v>
      </c>
      <c r="G15" s="195" t="n">
        <f aca="false">G10+G13</f>
        <v>0</v>
      </c>
      <c r="H15" s="195" t="n">
        <f aca="false">H10+H13</f>
        <v>0</v>
      </c>
      <c r="I15" s="195" t="n">
        <f aca="false">I10+I13</f>
        <v>0</v>
      </c>
      <c r="J15" s="195" t="n">
        <f aca="false">J10+J13</f>
        <v>0</v>
      </c>
      <c r="K15" s="195" t="n">
        <f aca="false">K10+K13</f>
        <v>0</v>
      </c>
      <c r="L15" s="195" t="n">
        <f aca="false">L10+L13</f>
        <v>0</v>
      </c>
      <c r="M15" s="195" t="n">
        <f aca="false">M10+M13</f>
        <v>0</v>
      </c>
      <c r="N15" s="195" t="n">
        <f aca="false">N10+N13</f>
        <v>-59869.06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-0.566995241806512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-44.1814246035878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6" t="s">
        <v>96</v>
      </c>
      <c r="B18" s="201"/>
      <c r="C18" s="201"/>
      <c r="D18" s="201"/>
      <c r="E18" s="201"/>
      <c r="F18" s="201"/>
      <c r="G18" s="201"/>
      <c r="H18" s="201"/>
      <c r="I18" s="196"/>
      <c r="J18" s="196"/>
      <c r="K18" s="196"/>
      <c r="L18" s="196"/>
      <c r="M18" s="196"/>
      <c r="N18" s="201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  <c r="IV18" s="196"/>
      <c r="IW18" s="196"/>
    </row>
    <row r="19" customFormat="false" ht="12" hidden="false" customHeight="false" outlineLevel="0" collapsed="false">
      <c r="A19" s="128" t="s">
        <v>80</v>
      </c>
      <c r="B19" s="195" t="n">
        <v>0</v>
      </c>
      <c r="C19" s="195" t="n">
        <f aca="false">B22</f>
        <v>0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0</v>
      </c>
    </row>
    <row r="20" customFormat="false" ht="12" hidden="false" customHeight="false" outlineLevel="0" collapsed="false">
      <c r="A20" s="128" t="s">
        <v>23</v>
      </c>
      <c r="B20" s="195" t="n">
        <v>34279.03</v>
      </c>
      <c r="I20" s="195"/>
      <c r="J20" s="195"/>
      <c r="K20" s="195"/>
      <c r="L20" s="195"/>
      <c r="M20" s="195"/>
      <c r="N20" s="200" t="n">
        <f aca="false">SUM(B20:M20)</f>
        <v>34279.03</v>
      </c>
    </row>
    <row r="21" customFormat="false" ht="12" hidden="false" customHeight="false" outlineLevel="0" collapsed="false">
      <c r="A21" s="128" t="s">
        <v>81</v>
      </c>
      <c r="B21" s="195" t="n">
        <v>34279.03</v>
      </c>
      <c r="I21" s="195"/>
      <c r="J21" s="195"/>
      <c r="K21" s="195"/>
      <c r="L21" s="195"/>
      <c r="M21" s="195"/>
      <c r="N21" s="200" t="n">
        <f aca="false">SUM(B21:M21)</f>
        <v>34279.03</v>
      </c>
    </row>
    <row r="22" customFormat="false" ht="12" hidden="false" customHeight="false" outlineLevel="0" collapsed="false">
      <c r="A22" s="128" t="s">
        <v>82</v>
      </c>
      <c r="B22" s="195" t="n">
        <v>0</v>
      </c>
      <c r="I22" s="195"/>
      <c r="J22" s="195"/>
      <c r="K22" s="195"/>
      <c r="L22" s="195"/>
      <c r="M22" s="195"/>
      <c r="N22" s="200" t="n">
        <f aca="false">SUM(B22:M22)</f>
        <v>0</v>
      </c>
    </row>
    <row r="23" customFormat="false" ht="12" hidden="false" customHeight="false" outlineLevel="0" collapsed="false">
      <c r="N23" s="200"/>
    </row>
    <row r="24" customFormat="false" ht="12" hidden="false" customHeight="false" outlineLevel="0" collapsed="false">
      <c r="A24" s="128" t="s">
        <v>83</v>
      </c>
      <c r="B24" s="195" t="n">
        <f aca="false">(B22)-SUM(B19:B20,-B21)</f>
        <v>0</v>
      </c>
      <c r="C24" s="195" t="n">
        <f aca="false">SUM(C21:C22)-SUM(C19:C20)</f>
        <v>0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0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0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K24/SUM(K19:K20)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0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195" t="n"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B24+B27</f>
        <v>0</v>
      </c>
      <c r="C29" s="195" t="n">
        <f aca="false">C24+C27</f>
        <v>0</v>
      </c>
      <c r="D29" s="195" t="n">
        <f aca="false">D24+D27</f>
        <v>0</v>
      </c>
      <c r="E29" s="195" t="n">
        <f aca="false">E24+E27</f>
        <v>0</v>
      </c>
      <c r="F29" s="195" t="n">
        <f aca="false">F24+F27</f>
        <v>0</v>
      </c>
      <c r="G29" s="195" t="n">
        <f aca="false">G24+G27</f>
        <v>0</v>
      </c>
      <c r="H29" s="195" t="n">
        <f aca="false">H24+H27</f>
        <v>0</v>
      </c>
      <c r="I29" s="195" t="n">
        <f aca="false">I24+I27</f>
        <v>0</v>
      </c>
      <c r="J29" s="195" t="n">
        <f aca="false">J24+J27</f>
        <v>0</v>
      </c>
      <c r="K29" s="195" t="n">
        <f aca="false">K24+K27</f>
        <v>0</v>
      </c>
      <c r="L29" s="195" t="n">
        <f aca="false">L24+L27</f>
        <v>0</v>
      </c>
      <c r="M29" s="195" t="n">
        <f aca="false">M24+M27</f>
        <v>0</v>
      </c>
      <c r="N29" s="195" t="n">
        <f aca="false">N24+N27</f>
        <v>0</v>
      </c>
    </row>
    <row r="30" customFormat="false" ht="12" hidden="false" customHeight="false" outlineLevel="0" collapsed="false">
      <c r="A30" s="128" t="s">
        <v>87</v>
      </c>
      <c r="B30" s="195" t="n">
        <f aca="false">B29/B20*100</f>
        <v>0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e">
        <f aca="false">F29/F20*100</f>
        <v>#DIV/0!</v>
      </c>
      <c r="G30" s="195" t="e">
        <f aca="false">G29/G20*100</f>
        <v>#DIV/0!</v>
      </c>
      <c r="H30" s="195" t="e">
        <f aca="false">H29/H20*100</f>
        <v>#DIV/0!</v>
      </c>
      <c r="I30" s="195" t="e">
        <f aca="false">I29/I20*100</f>
        <v>#DIV/0!</v>
      </c>
      <c r="J30" s="195" t="e">
        <f aca="false">J29/J20*100</f>
        <v>#DIV/0!</v>
      </c>
      <c r="K30" s="195" t="e">
        <f aca="false">K29/SUM(K19:K20)</f>
        <v>#DIV/0!</v>
      </c>
      <c r="L30" s="195" t="e">
        <f aca="false">L29/L20*100</f>
        <v>#DIV/0!</v>
      </c>
      <c r="M30" s="195" t="e">
        <f aca="false">M29/M20*100</f>
        <v>#DIV/0!</v>
      </c>
      <c r="N30" s="195" t="n">
        <f aca="false">N29/N20*100</f>
        <v>0</v>
      </c>
    </row>
    <row r="32" customFormat="false" ht="12" hidden="false" customHeight="false" outlineLevel="0" collapsed="false">
      <c r="A32" s="196" t="s">
        <v>97</v>
      </c>
    </row>
    <row r="33" customFormat="false" ht="12" hidden="false" customHeight="false" outlineLevel="0" collapsed="false">
      <c r="A33" s="128" t="s">
        <v>80</v>
      </c>
      <c r="B33" s="195" t="n">
        <v>3665.07</v>
      </c>
      <c r="C33" s="195" t="n">
        <f aca="false">B36</f>
        <v>4968.82</v>
      </c>
      <c r="D33" s="195" t="n">
        <f aca="false">C36</f>
        <v>0</v>
      </c>
      <c r="E33" s="195" t="n">
        <f aca="false">D36</f>
        <v>0</v>
      </c>
      <c r="F33" s="195" t="n">
        <f aca="false">E36</f>
        <v>0</v>
      </c>
      <c r="G33" s="195" t="n">
        <f aca="false">F36</f>
        <v>0</v>
      </c>
      <c r="H33" s="195" t="n">
        <f aca="false">G36</f>
        <v>0</v>
      </c>
      <c r="I33" s="195" t="n">
        <f aca="false">H36</f>
        <v>0</v>
      </c>
      <c r="J33" s="195" t="n">
        <f aca="false">I36</f>
        <v>0</v>
      </c>
      <c r="K33" s="195" t="n">
        <f aca="false">J36</f>
        <v>0</v>
      </c>
      <c r="L33" s="195" t="n">
        <f aca="false">K36</f>
        <v>0</v>
      </c>
      <c r="M33" s="195" t="n">
        <f aca="false">L36</f>
        <v>0</v>
      </c>
      <c r="N33" s="200" t="n">
        <f aca="false">SUM(B33:M33)</f>
        <v>8633.89</v>
      </c>
    </row>
    <row r="34" customFormat="false" ht="12" hidden="false" customHeight="false" outlineLevel="0" collapsed="false">
      <c r="A34" s="128" t="s">
        <v>23</v>
      </c>
      <c r="B34" s="195" t="n">
        <v>34312.27</v>
      </c>
      <c r="I34" s="195"/>
      <c r="J34" s="195"/>
      <c r="K34" s="195"/>
      <c r="L34" s="195"/>
      <c r="M34" s="195"/>
      <c r="N34" s="200" t="n">
        <f aca="false">SUM(B34:M34)</f>
        <v>34312.27</v>
      </c>
    </row>
    <row r="35" customFormat="false" ht="12" hidden="false" customHeight="false" outlineLevel="0" collapsed="false">
      <c r="A35" s="128" t="s">
        <v>81</v>
      </c>
      <c r="B35" s="195" t="n">
        <v>33173.97</v>
      </c>
      <c r="I35" s="195"/>
      <c r="J35" s="195"/>
      <c r="K35" s="195"/>
      <c r="L35" s="195"/>
      <c r="M35" s="195"/>
      <c r="N35" s="200" t="n">
        <f aca="false">SUM(B35:M35)</f>
        <v>33173.97</v>
      </c>
    </row>
    <row r="36" customFormat="false" ht="12" hidden="false" customHeight="false" outlineLevel="0" collapsed="false">
      <c r="A36" s="128" t="s">
        <v>82</v>
      </c>
      <c r="B36" s="195" t="n">
        <v>4968.82</v>
      </c>
      <c r="I36" s="195"/>
      <c r="J36" s="195"/>
      <c r="K36" s="195"/>
      <c r="L36" s="195"/>
      <c r="M36" s="195"/>
      <c r="N36" s="200" t="n">
        <f aca="false">SUM(B36:M36)</f>
        <v>4968.82</v>
      </c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165.450000000004</v>
      </c>
      <c r="C38" s="195" t="n">
        <f aca="false">SUM(C35:C36)-SUM(C33:C34)</f>
        <v>-4968.82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195" t="n">
        <f aca="false">SUM(N35:N36)-SUM(N33:N34)</f>
        <v>-4803.37</v>
      </c>
    </row>
    <row r="39" customFormat="false" ht="12" hidden="false" customHeight="false" outlineLevel="0" collapsed="false">
      <c r="A39" s="128" t="s">
        <v>84</v>
      </c>
      <c r="B39" s="195" t="n">
        <f aca="false">B38/B34*100</f>
        <v>0.482189024509321</v>
      </c>
      <c r="C39" s="195" t="e">
        <f aca="false">C38/C34*100</f>
        <v>#DIV/0!</v>
      </c>
      <c r="D39" s="195" t="e">
        <f aca="false">D38/D34*100</f>
        <v>#DIV/0!</v>
      </c>
      <c r="E39" s="195" t="e">
        <f aca="false">E38/E34*100</f>
        <v>#DIV/0!</v>
      </c>
      <c r="F39" s="195" t="e">
        <f aca="false">F38/F34*100</f>
        <v>#DIV/0!</v>
      </c>
      <c r="G39" s="195" t="e">
        <f aca="false">G38/G34*100</f>
        <v>#DIV/0!</v>
      </c>
      <c r="H39" s="195" t="e">
        <f aca="false">H38/H34*100</f>
        <v>#DIV/0!</v>
      </c>
      <c r="I39" s="195" t="e">
        <f aca="false">I38/I34*100</f>
        <v>#DIV/0!</v>
      </c>
      <c r="J39" s="195" t="e">
        <f aca="false">J38/J34*100</f>
        <v>#DIV/0!</v>
      </c>
      <c r="K39" s="195" t="e">
        <f aca="false">K38/K34*100</f>
        <v>#DIV/0!</v>
      </c>
      <c r="L39" s="195" t="e">
        <f aca="false">L38/L34*100</f>
        <v>#DIV/0!</v>
      </c>
      <c r="M39" s="195" t="e">
        <f aca="false">M38/M34*100</f>
        <v>#DIV/0!</v>
      </c>
      <c r="N39" s="195" t="n">
        <f aca="false">N38/N34*100</f>
        <v>-13.9989863684332</v>
      </c>
    </row>
    <row r="41" customFormat="false" ht="12" hidden="false" customHeight="false" outlineLevel="0" collapsed="false">
      <c r="A41" s="128" t="s">
        <v>85</v>
      </c>
      <c r="B41" s="195" t="n">
        <v>0</v>
      </c>
      <c r="C41" s="195" t="n">
        <v>266.21</v>
      </c>
      <c r="D41" s="195" t="n">
        <v>0</v>
      </c>
      <c r="E41" s="195" t="n">
        <v>268.78</v>
      </c>
      <c r="F41" s="195" t="n">
        <v>2035.7</v>
      </c>
      <c r="G41" s="195" t="n">
        <v>0</v>
      </c>
      <c r="H41" s="195" t="n">
        <v>0</v>
      </c>
      <c r="I41" s="195" t="n">
        <v>0</v>
      </c>
      <c r="J41" s="195" t="n">
        <v>0</v>
      </c>
      <c r="K41" s="195" t="n">
        <v>0</v>
      </c>
      <c r="L41" s="195" t="n">
        <v>0</v>
      </c>
      <c r="M41" s="195" t="n">
        <v>0</v>
      </c>
      <c r="N41" s="200" t="n">
        <f aca="false">SUM(B41:M41)</f>
        <v>2570.69</v>
      </c>
    </row>
    <row r="42" customFormat="false" ht="12" hidden="false" customHeight="false" outlineLevel="0" collapsed="false">
      <c r="I42" s="195"/>
      <c r="J42" s="195"/>
      <c r="K42" s="195"/>
      <c r="L42" s="195"/>
      <c r="M42" s="195"/>
    </row>
    <row r="43" customFormat="false" ht="12" hidden="false" customHeight="false" outlineLevel="0" collapsed="false">
      <c r="A43" s="128" t="s">
        <v>86</v>
      </c>
      <c r="B43" s="195" t="n">
        <f aca="false">B38+B41</f>
        <v>165.450000000004</v>
      </c>
      <c r="C43" s="195" t="n">
        <f aca="false">C38-C41</f>
        <v>-5235.03</v>
      </c>
      <c r="D43" s="195" t="n">
        <f aca="false">D38+D41</f>
        <v>0</v>
      </c>
      <c r="E43" s="195" t="n">
        <f aca="false">E38+E41</f>
        <v>268.78</v>
      </c>
      <c r="F43" s="195" t="n">
        <f aca="false">F38-F41</f>
        <v>-2035.7</v>
      </c>
      <c r="G43" s="195" t="n">
        <f aca="false">G38+G41</f>
        <v>0</v>
      </c>
      <c r="H43" s="195" t="n">
        <f aca="false">H38+H41</f>
        <v>0</v>
      </c>
      <c r="I43" s="195" t="n">
        <f aca="false">I38+I41</f>
        <v>0</v>
      </c>
      <c r="J43" s="195" t="n">
        <f aca="false">J38+J41</f>
        <v>0</v>
      </c>
      <c r="K43" s="195" t="n">
        <f aca="false">K38+K41</f>
        <v>0</v>
      </c>
      <c r="L43" s="195" t="n">
        <f aca="false">L38+L41</f>
        <v>0</v>
      </c>
      <c r="M43" s="195" t="n">
        <f aca="false">M38+M41</f>
        <v>0</v>
      </c>
      <c r="N43" s="195" t="n">
        <f aca="false">N38+N41</f>
        <v>-2232.68</v>
      </c>
    </row>
    <row r="44" customFormat="false" ht="12" hidden="false" customHeight="false" outlineLevel="0" collapsed="false">
      <c r="A44" s="128" t="s">
        <v>87</v>
      </c>
      <c r="B44" s="195" t="n">
        <f aca="false">B43/B34*100</f>
        <v>0.482189024509321</v>
      </c>
      <c r="C44" s="195" t="e">
        <f aca="false">C43/C34*100</f>
        <v>#DIV/0!</v>
      </c>
      <c r="D44" s="195" t="e">
        <f aca="false">D43/D34*100</f>
        <v>#DIV/0!</v>
      </c>
      <c r="E44" s="195" t="e">
        <f aca="false">E43/E34*100</f>
        <v>#DIV/0!</v>
      </c>
      <c r="F44" s="195" t="e">
        <f aca="false">F43/F34*100</f>
        <v>#DIV/0!</v>
      </c>
      <c r="G44" s="195" t="e">
        <f aca="false">G43/G34*100</f>
        <v>#DIV/0!</v>
      </c>
      <c r="H44" s="195" t="e">
        <f aca="false">H43/H34*100</f>
        <v>#DIV/0!</v>
      </c>
      <c r="I44" s="195" t="e">
        <f aca="false">I43/I34*100</f>
        <v>#DIV/0!</v>
      </c>
      <c r="J44" s="195" t="e">
        <f aca="false">J43/J34*100</f>
        <v>#DIV/0!</v>
      </c>
      <c r="K44" s="195" t="e">
        <f aca="false">K43/K34*100</f>
        <v>#DIV/0!</v>
      </c>
      <c r="L44" s="195" t="e">
        <f aca="false">L43/L34*100</f>
        <v>#DIV/0!</v>
      </c>
      <c r="M44" s="195" t="e">
        <f aca="false">M43/M34*100</f>
        <v>#DIV/0!</v>
      </c>
      <c r="N44" s="195" t="n">
        <f aca="false">N43/N34*100</f>
        <v>-6.50694343452064</v>
      </c>
    </row>
    <row r="47" customFormat="false" ht="12" hidden="false" customHeight="false" outlineLevel="0" collapsed="false">
      <c r="A47" s="196" t="s">
        <v>98</v>
      </c>
    </row>
    <row r="48" customFormat="false" ht="12" hidden="false" customHeight="false" outlineLevel="0" collapsed="false">
      <c r="A48" s="128" t="s">
        <v>80</v>
      </c>
      <c r="B48" s="195" t="n">
        <v>3224.99</v>
      </c>
      <c r="C48" s="195" t="n">
        <f aca="false">B51</f>
        <v>4843.81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8068.8</v>
      </c>
    </row>
    <row r="49" customFormat="false" ht="12" hidden="false" customHeight="false" outlineLevel="0" collapsed="false">
      <c r="A49" s="128" t="s">
        <v>23</v>
      </c>
      <c r="B49" s="195" t="n">
        <v>123128.67</v>
      </c>
      <c r="I49" s="195"/>
      <c r="J49" s="195"/>
      <c r="K49" s="195"/>
      <c r="L49" s="195"/>
      <c r="M49" s="195"/>
      <c r="N49" s="200" t="n">
        <f aca="false">SUM(B49:M49)</f>
        <v>123128.67</v>
      </c>
    </row>
    <row r="50" customFormat="false" ht="12" hidden="false" customHeight="false" outlineLevel="0" collapsed="false">
      <c r="A50" s="128" t="s">
        <v>81</v>
      </c>
      <c r="B50" s="195" t="n">
        <v>121338.49</v>
      </c>
      <c r="I50" s="195"/>
      <c r="J50" s="195"/>
      <c r="K50" s="195"/>
      <c r="L50" s="195"/>
      <c r="M50" s="195"/>
      <c r="N50" s="200" t="n">
        <f aca="false">SUM(B50:M50)</f>
        <v>121338.49</v>
      </c>
    </row>
    <row r="51" customFormat="false" ht="12" hidden="false" customHeight="false" outlineLevel="0" collapsed="false">
      <c r="A51" s="128" t="s">
        <v>82</v>
      </c>
      <c r="B51" s="195" t="n">
        <v>4843.81</v>
      </c>
      <c r="I51" s="195"/>
      <c r="J51" s="195"/>
      <c r="K51" s="195"/>
      <c r="L51" s="195"/>
      <c r="M51" s="195"/>
      <c r="N51" s="200" t="n">
        <f aca="false">SUM(B51:M51)</f>
        <v>4843.81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-171.360000000001</v>
      </c>
      <c r="C53" s="195" t="n">
        <f aca="false">SUM(C50:C51)-SUM(C48:C49)</f>
        <v>-4843.81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-5015.17</v>
      </c>
      <c r="O53" s="195"/>
      <c r="P53" s="195"/>
    </row>
    <row r="54" customFormat="false" ht="12" hidden="false" customHeight="false" outlineLevel="0" collapsed="false">
      <c r="A54" s="128" t="s">
        <v>84</v>
      </c>
      <c r="B54" s="195" t="n">
        <f aca="false">B53/B49*100</f>
        <v>-0.139171486218442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-4.07311311004984</v>
      </c>
      <c r="O54" s="195"/>
      <c r="P54" s="195"/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B53+B56</f>
        <v>-171.360000000001</v>
      </c>
      <c r="C58" s="195" t="n">
        <f aca="false">C53+C56</f>
        <v>-4843.81</v>
      </c>
      <c r="D58" s="195" t="n">
        <f aca="false">D53+D56</f>
        <v>0</v>
      </c>
      <c r="E58" s="195" t="n">
        <f aca="false">E53+E56</f>
        <v>0</v>
      </c>
      <c r="F58" s="195" t="n">
        <f aca="false">F53+F56</f>
        <v>0</v>
      </c>
      <c r="G58" s="195" t="n">
        <f aca="false">G53+G56</f>
        <v>0</v>
      </c>
      <c r="H58" s="195" t="n">
        <f aca="false">H53+H56</f>
        <v>0</v>
      </c>
      <c r="I58" s="195" t="n">
        <f aca="false">I53+I56</f>
        <v>0</v>
      </c>
      <c r="J58" s="195" t="n">
        <f aca="false">J53+J56</f>
        <v>0</v>
      </c>
      <c r="K58" s="195" t="n">
        <f aca="false">K53+K56</f>
        <v>0</v>
      </c>
      <c r="L58" s="195" t="n">
        <f aca="false">L53+L56</f>
        <v>0</v>
      </c>
      <c r="M58" s="195" t="n">
        <f aca="false">M53+M56</f>
        <v>0</v>
      </c>
      <c r="N58" s="195" t="n">
        <f aca="false">N53+N56</f>
        <v>-5015.17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-0.139171486218442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-4.07311311004984</v>
      </c>
    </row>
    <row r="61" customFormat="false" ht="12" hidden="false" customHeight="false" outlineLevel="0" collapsed="false">
      <c r="A61" s="196" t="s">
        <v>99</v>
      </c>
    </row>
    <row r="62" customFormat="false" ht="12" hidden="false" customHeight="false" outlineLevel="0" collapsed="false">
      <c r="A62" s="128" t="s">
        <v>80</v>
      </c>
      <c r="B62" s="195" t="n">
        <v>1451.43</v>
      </c>
      <c r="C62" s="195" t="n">
        <f aca="false">B65</f>
        <v>3671.56</v>
      </c>
      <c r="D62" s="195" t="n">
        <f aca="false">C65</f>
        <v>0</v>
      </c>
      <c r="E62" s="195" t="n">
        <f aca="false">D65</f>
        <v>0</v>
      </c>
      <c r="F62" s="195" t="n">
        <f aca="false">E65</f>
        <v>0</v>
      </c>
      <c r="G62" s="195" t="n">
        <f aca="false">F65</f>
        <v>0</v>
      </c>
      <c r="H62" s="195" t="n">
        <f aca="false">G65</f>
        <v>0</v>
      </c>
      <c r="I62" s="195" t="n">
        <f aca="false">H65</f>
        <v>0</v>
      </c>
      <c r="J62" s="195" t="n">
        <f aca="false">I65</f>
        <v>0</v>
      </c>
      <c r="K62" s="195" t="n">
        <f aca="false">J65</f>
        <v>0</v>
      </c>
      <c r="L62" s="195" t="n">
        <f aca="false">K65</f>
        <v>0</v>
      </c>
      <c r="M62" s="195" t="n">
        <f aca="false">L65</f>
        <v>0</v>
      </c>
      <c r="N62" s="200" t="n">
        <f aca="false">SUM(B62:M62)</f>
        <v>5122.99</v>
      </c>
    </row>
    <row r="63" customFormat="false" ht="12" hidden="false" customHeight="false" outlineLevel="0" collapsed="false">
      <c r="A63" s="128" t="s">
        <v>23</v>
      </c>
      <c r="B63" s="195" t="n">
        <v>57849.73</v>
      </c>
      <c r="I63" s="195"/>
      <c r="J63" s="195"/>
      <c r="K63" s="195"/>
      <c r="L63" s="195"/>
      <c r="M63" s="195"/>
      <c r="N63" s="200" t="n">
        <f aca="false">SUM(B63:M63)</f>
        <v>57849.73</v>
      </c>
    </row>
    <row r="64" customFormat="false" ht="12" hidden="false" customHeight="false" outlineLevel="0" collapsed="false">
      <c r="A64" s="128" t="s">
        <v>81</v>
      </c>
      <c r="B64" s="195" t="n">
        <v>55446.01</v>
      </c>
      <c r="I64" s="195"/>
      <c r="J64" s="195"/>
      <c r="K64" s="195"/>
      <c r="L64" s="195"/>
      <c r="M64" s="195"/>
      <c r="N64" s="200" t="n">
        <f aca="false">SUM(B64:M64)</f>
        <v>55446.01</v>
      </c>
    </row>
    <row r="65" customFormat="false" ht="12" hidden="false" customHeight="false" outlineLevel="0" collapsed="false">
      <c r="A65" s="128" t="s">
        <v>82</v>
      </c>
      <c r="B65" s="195" t="n">
        <v>3671.56</v>
      </c>
      <c r="I65" s="195"/>
      <c r="J65" s="195"/>
      <c r="K65" s="195"/>
      <c r="L65" s="195"/>
      <c r="M65" s="195"/>
      <c r="N65" s="200" t="n">
        <f aca="false">SUM(B65:M65)</f>
        <v>3671.56</v>
      </c>
    </row>
    <row r="67" customFormat="false" ht="12" hidden="false" customHeight="false" outlineLevel="0" collapsed="false">
      <c r="A67" s="128" t="s">
        <v>83</v>
      </c>
      <c r="B67" s="195" t="n">
        <f aca="false">SUM(B64:B65)-SUM(B62:B63)</f>
        <v>-183.590000000004</v>
      </c>
      <c r="C67" s="195" t="n">
        <f aca="false">SUM(C64:C65)-SUM(C62:C63)</f>
        <v>-3671.56</v>
      </c>
      <c r="D67" s="195" t="n">
        <f aca="false">SUM(D64:D65)-SUM(D62:D63)</f>
        <v>0</v>
      </c>
      <c r="E67" s="195" t="n">
        <f aca="false">SUM(E64:E65)-SUM(E62:E63)</f>
        <v>0</v>
      </c>
      <c r="F67" s="195" t="n">
        <f aca="false">SUM(F64:F65)-SUM(F62:F63)</f>
        <v>0</v>
      </c>
      <c r="G67" s="195" t="n">
        <f aca="false">SUM(G64:G65)-SUM(G62:G63)</f>
        <v>0</v>
      </c>
      <c r="H67" s="195" t="n">
        <f aca="false">SUM(H64:H65)-SUM(H62:H63)</f>
        <v>0</v>
      </c>
      <c r="I67" s="195" t="n">
        <f aca="false">SUM(I64:I65)-SUM(I62:I63)</f>
        <v>0</v>
      </c>
      <c r="J67" s="195" t="n">
        <f aca="false">SUM(J64:J65)-SUM(J62:J63)</f>
        <v>0</v>
      </c>
      <c r="K67" s="195" t="n">
        <f aca="false">SUM(K64:K65)-SUM(K62:K63)</f>
        <v>0</v>
      </c>
      <c r="L67" s="195" t="n">
        <f aca="false">SUM(L64:L65)-SUM(L62:L63)</f>
        <v>0</v>
      </c>
      <c r="M67" s="195" t="n">
        <f aca="false">SUM(M64:M65)-SUM(M62:M63)</f>
        <v>0</v>
      </c>
      <c r="N67" s="195" t="n">
        <f aca="false">SUM(N64:N65)-SUM(N62:N63)</f>
        <v>-3855.15</v>
      </c>
    </row>
    <row r="68" customFormat="false" ht="12" hidden="false" customHeight="false" outlineLevel="0" collapsed="false">
      <c r="A68" s="128" t="s">
        <v>84</v>
      </c>
      <c r="B68" s="195" t="n">
        <f aca="false">B67/B63*100</f>
        <v>-0.317356710221472</v>
      </c>
      <c r="C68" s="195" t="e">
        <f aca="false">C67/C63*100</f>
        <v>#DIV/0!</v>
      </c>
      <c r="D68" s="195" t="e">
        <f aca="false">D67/D63*100</f>
        <v>#DIV/0!</v>
      </c>
      <c r="E68" s="195" t="e">
        <f aca="false">E67/E63*100</f>
        <v>#DIV/0!</v>
      </c>
      <c r="F68" s="195" t="e">
        <f aca="false">F67/F63*100</f>
        <v>#DIV/0!</v>
      </c>
      <c r="G68" s="195" t="e">
        <f aca="false">G67/G63*100</f>
        <v>#DIV/0!</v>
      </c>
      <c r="H68" s="195" t="e">
        <f aca="false">H67/H63*100</f>
        <v>#DIV/0!</v>
      </c>
      <c r="I68" s="195" t="e">
        <f aca="false">I67/I63*100</f>
        <v>#DIV/0!</v>
      </c>
      <c r="J68" s="195" t="e">
        <f aca="false">J67/J63*100</f>
        <v>#DIV/0!</v>
      </c>
      <c r="K68" s="195" t="e">
        <f aca="false">K67/K63*100</f>
        <v>#DIV/0!</v>
      </c>
      <c r="L68" s="195" t="e">
        <f aca="false">L67/L63*100</f>
        <v>#DIV/0!</v>
      </c>
      <c r="M68" s="195" t="e">
        <f aca="false">M67/M63*100</f>
        <v>#DIV/0!</v>
      </c>
      <c r="N68" s="195" t="n">
        <f aca="false">N67/N63*100</f>
        <v>-6.66407604668164</v>
      </c>
    </row>
    <row r="70" customFormat="false" ht="12" hidden="false" customHeight="false" outlineLevel="0" collapsed="false">
      <c r="A70" s="128" t="s">
        <v>85</v>
      </c>
      <c r="B70" s="195" t="n">
        <v>0</v>
      </c>
      <c r="C70" s="195" t="n">
        <v>0</v>
      </c>
      <c r="D70" s="195" t="n">
        <v>0</v>
      </c>
      <c r="E70" s="195" t="n">
        <v>0</v>
      </c>
      <c r="F70" s="195" t="n">
        <v>-180.32</v>
      </c>
      <c r="G70" s="195" t="n">
        <v>0</v>
      </c>
      <c r="H70" s="195" t="n">
        <v>0</v>
      </c>
      <c r="I70" s="195" t="n">
        <v>0</v>
      </c>
      <c r="J70" s="195" t="n">
        <v>0</v>
      </c>
      <c r="K70" s="195" t="n">
        <v>0</v>
      </c>
      <c r="L70" s="195" t="n">
        <v>0</v>
      </c>
      <c r="M70" s="195" t="n">
        <v>0</v>
      </c>
      <c r="N70" s="195" t="n">
        <v>0</v>
      </c>
    </row>
    <row r="71" customFormat="false" ht="12" hidden="false" customHeight="false" outlineLevel="0" collapsed="false"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86</v>
      </c>
      <c r="B72" s="195" t="n">
        <f aca="false">B67+B70</f>
        <v>-183.590000000004</v>
      </c>
      <c r="C72" s="195" t="n">
        <f aca="false">C67+C70</f>
        <v>-3671.56</v>
      </c>
      <c r="D72" s="195" t="n">
        <f aca="false">D67+D70</f>
        <v>0</v>
      </c>
      <c r="E72" s="195" t="n">
        <f aca="false">E67+E70</f>
        <v>0</v>
      </c>
      <c r="F72" s="195" t="n">
        <f aca="false">F67-F70</f>
        <v>180.32</v>
      </c>
      <c r="G72" s="195" t="n">
        <f aca="false">G67+G70</f>
        <v>0</v>
      </c>
      <c r="H72" s="195" t="n">
        <f aca="false">H67+H70</f>
        <v>0</v>
      </c>
      <c r="I72" s="195" t="n">
        <f aca="false">I67+I70</f>
        <v>0</v>
      </c>
      <c r="J72" s="195" t="n">
        <f aca="false">J67+J70</f>
        <v>0</v>
      </c>
      <c r="K72" s="195" t="n">
        <f aca="false">K67+K70</f>
        <v>0</v>
      </c>
      <c r="L72" s="195" t="n">
        <f aca="false">L67+L70</f>
        <v>0</v>
      </c>
      <c r="M72" s="195" t="n">
        <f aca="false">M67+M70</f>
        <v>0</v>
      </c>
      <c r="N72" s="195" t="n">
        <f aca="false">N67+N70</f>
        <v>-3855.15</v>
      </c>
    </row>
    <row r="73" customFormat="false" ht="12" hidden="false" customHeight="false" outlineLevel="0" collapsed="false">
      <c r="A73" s="128" t="s">
        <v>87</v>
      </c>
      <c r="B73" s="195" t="n">
        <f aca="false">B72/B63*100</f>
        <v>-0.317356710221472</v>
      </c>
      <c r="C73" s="195" t="e">
        <f aca="false">C72/C63*100</f>
        <v>#DIV/0!</v>
      </c>
      <c r="D73" s="195" t="e">
        <f aca="false">D72/D63*100</f>
        <v>#DIV/0!</v>
      </c>
      <c r="E73" s="195" t="e">
        <f aca="false">E72/E63*100</f>
        <v>#DIV/0!</v>
      </c>
      <c r="F73" s="195" t="e">
        <f aca="false">F72/F63*100</f>
        <v>#DIV/0!</v>
      </c>
      <c r="G73" s="195" t="e">
        <f aca="false">G72/G63*100</f>
        <v>#DIV/0!</v>
      </c>
      <c r="H73" s="195" t="e">
        <f aca="false">H72/H63*100</f>
        <v>#DIV/0!</v>
      </c>
      <c r="I73" s="195" t="e">
        <f aca="false">I72/I63*100</f>
        <v>#DIV/0!</v>
      </c>
      <c r="J73" s="195" t="e">
        <f aca="false">J72/J63*100</f>
        <v>#DIV/0!</v>
      </c>
      <c r="K73" s="195" t="e">
        <f aca="false">K72/K63*100</f>
        <v>#DIV/0!</v>
      </c>
      <c r="L73" s="195" t="e">
        <f aca="false">L72/L63*100</f>
        <v>#DIV/0!</v>
      </c>
      <c r="M73" s="195" t="e">
        <f aca="false">M72/M63*100</f>
        <v>#DIV/0!</v>
      </c>
      <c r="N73" s="195" t="n">
        <f aca="false">N72/N63*100</f>
        <v>-6.66407604668164</v>
      </c>
    </row>
    <row r="76" customFormat="false" ht="12" hidden="false" customHeight="false" outlineLevel="0" collapsed="false">
      <c r="A76" s="196" t="s">
        <v>100</v>
      </c>
    </row>
    <row r="77" customFormat="false" ht="12" hidden="false" customHeight="false" outlineLevel="0" collapsed="false">
      <c r="A77" s="128" t="s">
        <v>80</v>
      </c>
      <c r="B77" s="195" t="n">
        <v>15533.75</v>
      </c>
      <c r="C77" s="195" t="n">
        <f aca="false">B80</f>
        <v>13299.41</v>
      </c>
      <c r="D77" s="195" t="n">
        <f aca="false">C80</f>
        <v>0</v>
      </c>
      <c r="E77" s="195" t="n">
        <f aca="false">D80</f>
        <v>0</v>
      </c>
      <c r="F77" s="195" t="n">
        <f aca="false">E80</f>
        <v>0</v>
      </c>
      <c r="G77" s="195" t="n">
        <f aca="false">F80</f>
        <v>0</v>
      </c>
      <c r="H77" s="195" t="n">
        <f aca="false">G80</f>
        <v>0</v>
      </c>
      <c r="I77" s="195" t="n">
        <f aca="false">H80</f>
        <v>0</v>
      </c>
      <c r="J77" s="195" t="n">
        <f aca="false">I80</f>
        <v>0</v>
      </c>
      <c r="K77" s="195" t="n">
        <f aca="false">J80</f>
        <v>0</v>
      </c>
      <c r="L77" s="195" t="n">
        <f aca="false">K80</f>
        <v>0</v>
      </c>
      <c r="M77" s="195" t="n">
        <f aca="false">L80</f>
        <v>0</v>
      </c>
      <c r="N77" s="200" t="n">
        <f aca="false">SUM(B77:M77)</f>
        <v>28833.16</v>
      </c>
    </row>
    <row r="78" customFormat="false" ht="12" hidden="false" customHeight="false" outlineLevel="0" collapsed="false">
      <c r="A78" s="128" t="s">
        <v>23</v>
      </c>
      <c r="B78" s="195" t="n">
        <v>377041.81</v>
      </c>
      <c r="I78" s="195"/>
      <c r="J78" s="195"/>
      <c r="K78" s="195"/>
      <c r="L78" s="195"/>
      <c r="M78" s="195"/>
      <c r="N78" s="200" t="n">
        <f aca="false">SUM(B78:M78)</f>
        <v>377041.81</v>
      </c>
    </row>
    <row r="79" customFormat="false" ht="12" hidden="false" customHeight="false" outlineLevel="0" collapsed="false">
      <c r="A79" s="128" t="s">
        <v>81</v>
      </c>
      <c r="B79" s="195" t="n">
        <v>379410.92</v>
      </c>
      <c r="I79" s="195"/>
      <c r="J79" s="195"/>
      <c r="K79" s="195"/>
      <c r="L79" s="195"/>
      <c r="M79" s="195"/>
      <c r="N79" s="200" t="n">
        <f aca="false">SUM(B79:M79)</f>
        <v>379410.92</v>
      </c>
    </row>
    <row r="80" customFormat="false" ht="12" hidden="false" customHeight="false" outlineLevel="0" collapsed="false">
      <c r="A80" s="128" t="s">
        <v>82</v>
      </c>
      <c r="B80" s="195" t="n">
        <v>13299.41</v>
      </c>
      <c r="I80" s="195"/>
      <c r="J80" s="195"/>
      <c r="K80" s="195"/>
      <c r="L80" s="195"/>
      <c r="M80" s="195"/>
      <c r="N80" s="200" t="n">
        <f aca="false">SUM(B80:M80)</f>
        <v>13299.41</v>
      </c>
    </row>
    <row r="82" customFormat="false" ht="12" hidden="false" customHeight="false" outlineLevel="0" collapsed="false">
      <c r="A82" s="128" t="s">
        <v>83</v>
      </c>
      <c r="B82" s="195" t="n">
        <f aca="false">SUM(B79:B80)-SUM(B77:B78)</f>
        <v>134.76999999996</v>
      </c>
      <c r="C82" s="195" t="n">
        <f aca="false">SUM(C79:C80)-SUM(C77:C78)</f>
        <v>-13299.41</v>
      </c>
      <c r="D82" s="195" t="n">
        <f aca="false">SUM(D79:D80)-SUM(D77:D78)</f>
        <v>0</v>
      </c>
      <c r="E82" s="195" t="n">
        <f aca="false">SUM(E79:E80)-SUM(E77:E78)</f>
        <v>0</v>
      </c>
      <c r="F82" s="195" t="n">
        <f aca="false">SUM(F79:F80)-SUM(F77:F78)</f>
        <v>0</v>
      </c>
      <c r="G82" s="195" t="n">
        <f aca="false">SUM(G79:G80)-SUM(G77:G78)</f>
        <v>0</v>
      </c>
      <c r="H82" s="195" t="n">
        <f aca="false">SUM(H79:H80)-SUM(H77:H78)</f>
        <v>0</v>
      </c>
      <c r="I82" s="195" t="n">
        <f aca="false">SUM(I79:I80)-SUM(I77:I78)</f>
        <v>0</v>
      </c>
      <c r="J82" s="195" t="n">
        <f aca="false">SUM(J79:J80)-SUM(J77:J78)</f>
        <v>0</v>
      </c>
      <c r="K82" s="195" t="n">
        <f aca="false">SUM(K79:K80)-SUM(K77:K78)</f>
        <v>0</v>
      </c>
      <c r="L82" s="195" t="n">
        <f aca="false">SUM(L79:L80)-SUM(L77:L78)</f>
        <v>0</v>
      </c>
      <c r="M82" s="195" t="n">
        <f aca="false">SUM(M79:M80)-SUM(M77:M78)</f>
        <v>0</v>
      </c>
      <c r="N82" s="195" t="n">
        <f aca="false">SUM(N79:N80)-SUM(N77:N78)</f>
        <v>-13164.64</v>
      </c>
    </row>
    <row r="83" customFormat="false" ht="12" hidden="false" customHeight="false" outlineLevel="0" collapsed="false">
      <c r="A83" s="128" t="s">
        <v>84</v>
      </c>
      <c r="B83" s="195" t="n">
        <f aca="false">B82/B78*100</f>
        <v>0.0357440465289408</v>
      </c>
      <c r="C83" s="195" t="e">
        <f aca="false">C82/C78*100</f>
        <v>#DIV/0!</v>
      </c>
      <c r="D83" s="195" t="e">
        <f aca="false">D82/D78*100</f>
        <v>#DIV/0!</v>
      </c>
      <c r="E83" s="195" t="e">
        <f aca="false">E82/E78*100</f>
        <v>#DIV/0!</v>
      </c>
      <c r="F83" s="195" t="e">
        <f aca="false">F82/F78*100</f>
        <v>#DIV/0!</v>
      </c>
      <c r="G83" s="195" t="e">
        <f aca="false">G82/G78*100</f>
        <v>#DIV/0!</v>
      </c>
      <c r="H83" s="195" t="e">
        <f aca="false">H82/H78*100</f>
        <v>#DIV/0!</v>
      </c>
      <c r="I83" s="195" t="e">
        <f aca="false">I82/I78*100</f>
        <v>#DIV/0!</v>
      </c>
      <c r="J83" s="195" t="e">
        <f aca="false">J82/J78*100</f>
        <v>#DIV/0!</v>
      </c>
      <c r="K83" s="195" t="e">
        <f aca="false">K82/K78*100</f>
        <v>#DIV/0!</v>
      </c>
      <c r="L83" s="195" t="e">
        <f aca="false">L82/L78*100</f>
        <v>#DIV/0!</v>
      </c>
      <c r="M83" s="195" t="e">
        <f aca="false">M82/M78*100</f>
        <v>#DIV/0!</v>
      </c>
      <c r="N83" s="195" t="n">
        <f aca="false">N82/N78*100</f>
        <v>-3.49155972914516</v>
      </c>
    </row>
    <row r="85" customFormat="false" ht="12" hidden="false" customHeight="false" outlineLevel="0" collapsed="false">
      <c r="A85" s="128" t="s">
        <v>85</v>
      </c>
      <c r="B85" s="195" t="n">
        <v>0</v>
      </c>
      <c r="C85" s="195" t="n">
        <v>0</v>
      </c>
      <c r="D85" s="195" t="n">
        <v>0</v>
      </c>
      <c r="E85" s="195" t="n">
        <v>0</v>
      </c>
      <c r="F85" s="195" t="n">
        <v>0</v>
      </c>
      <c r="G85" s="195" t="n">
        <v>0</v>
      </c>
      <c r="H85" s="195" t="n">
        <v>0</v>
      </c>
      <c r="I85" s="195" t="n">
        <v>0</v>
      </c>
      <c r="J85" s="195" t="n">
        <v>0</v>
      </c>
      <c r="K85" s="195" t="n">
        <v>0</v>
      </c>
      <c r="L85" s="195" t="n">
        <v>0</v>
      </c>
      <c r="M85" s="195" t="n">
        <v>0</v>
      </c>
      <c r="N85" s="195" t="n">
        <v>0</v>
      </c>
    </row>
    <row r="86" customFormat="false" ht="12" hidden="false" customHeight="false" outlineLevel="0" collapsed="false">
      <c r="I86" s="195"/>
      <c r="J86" s="195"/>
      <c r="K86" s="195"/>
      <c r="L86" s="195"/>
      <c r="M86" s="195"/>
    </row>
    <row r="87" customFormat="false" ht="12" hidden="false" customHeight="false" outlineLevel="0" collapsed="false">
      <c r="A87" s="128" t="s">
        <v>86</v>
      </c>
      <c r="B87" s="195" t="n">
        <f aca="false">B82+B85</f>
        <v>134.76999999996</v>
      </c>
      <c r="C87" s="195" t="n">
        <f aca="false">C82+C85</f>
        <v>-13299.41</v>
      </c>
      <c r="D87" s="195" t="n">
        <f aca="false">D82+D85</f>
        <v>0</v>
      </c>
      <c r="E87" s="195" t="n">
        <f aca="false">E82+E85</f>
        <v>0</v>
      </c>
      <c r="F87" s="195" t="n">
        <f aca="false">F82+F85</f>
        <v>0</v>
      </c>
      <c r="G87" s="195" t="n">
        <f aca="false">G82+G85</f>
        <v>0</v>
      </c>
      <c r="H87" s="195" t="n">
        <f aca="false">H82+H85</f>
        <v>0</v>
      </c>
      <c r="I87" s="195" t="n">
        <f aca="false">I82+I85</f>
        <v>0</v>
      </c>
      <c r="J87" s="195" t="n">
        <f aca="false">J82+J85</f>
        <v>0</v>
      </c>
      <c r="K87" s="195" t="n">
        <f aca="false">K82+K85</f>
        <v>0</v>
      </c>
      <c r="L87" s="195" t="n">
        <f aca="false">L82+L85</f>
        <v>0</v>
      </c>
      <c r="M87" s="195" t="n">
        <f aca="false">M82+M85</f>
        <v>0</v>
      </c>
      <c r="N87" s="195" t="n">
        <f aca="false">N82+N85</f>
        <v>-13164.64</v>
      </c>
    </row>
    <row r="88" customFormat="false" ht="12" hidden="false" customHeight="false" outlineLevel="0" collapsed="false">
      <c r="A88" s="128" t="s">
        <v>87</v>
      </c>
      <c r="B88" s="195" t="n">
        <f aca="false">B87/B78*100</f>
        <v>0.0357440465289408</v>
      </c>
      <c r="C88" s="195" t="e">
        <f aca="false">C87/C78*100</f>
        <v>#DIV/0!</v>
      </c>
      <c r="D88" s="195" t="e">
        <f aca="false">D87/D78*100</f>
        <v>#DIV/0!</v>
      </c>
      <c r="E88" s="195" t="e">
        <f aca="false">E87/E78*100</f>
        <v>#DIV/0!</v>
      </c>
      <c r="F88" s="195" t="e">
        <f aca="false">F87/F78*100</f>
        <v>#DIV/0!</v>
      </c>
      <c r="G88" s="195" t="e">
        <f aca="false">G87/G78*100</f>
        <v>#DIV/0!</v>
      </c>
      <c r="H88" s="195" t="e">
        <f aca="false">H87/H78*100</f>
        <v>#DIV/0!</v>
      </c>
      <c r="I88" s="195" t="e">
        <f aca="false">I87/I78*100</f>
        <v>#DIV/0!</v>
      </c>
      <c r="J88" s="195" t="e">
        <f aca="false">J87/J78*100</f>
        <v>#DIV/0!</v>
      </c>
      <c r="K88" s="195" t="e">
        <f aca="false">K87/K78*100</f>
        <v>#DIV/0!</v>
      </c>
      <c r="L88" s="195" t="e">
        <f aca="false">L87/L78*100</f>
        <v>#DIV/0!</v>
      </c>
      <c r="M88" s="195" t="e">
        <f aca="false">M87/M78*100</f>
        <v>#DIV/0!</v>
      </c>
      <c r="N88" s="195" t="n">
        <f aca="false">N87/N78*100</f>
        <v>-3.49155972914516</v>
      </c>
    </row>
    <row r="90" customFormat="false" ht="12" hidden="false" customHeight="false" outlineLevel="0" collapsed="false">
      <c r="A90" s="196" t="s">
        <v>101</v>
      </c>
    </row>
    <row r="91" customFormat="false" ht="12" hidden="false" customHeight="false" outlineLevel="0" collapsed="false">
      <c r="A91" s="128" t="s">
        <v>80</v>
      </c>
      <c r="B91" s="195" t="n">
        <v>17351.36</v>
      </c>
      <c r="C91" s="195" t="n">
        <f aca="false">B94</f>
        <v>17734.32</v>
      </c>
      <c r="D91" s="195" t="n">
        <f aca="false">C94</f>
        <v>0</v>
      </c>
      <c r="E91" s="195" t="n">
        <f aca="false">D94</f>
        <v>0</v>
      </c>
      <c r="F91" s="195" t="n">
        <f aca="false">E94</f>
        <v>0</v>
      </c>
      <c r="G91" s="195" t="n">
        <f aca="false">F94</f>
        <v>0</v>
      </c>
      <c r="H91" s="195" t="n">
        <f aca="false">G94</f>
        <v>0</v>
      </c>
      <c r="I91" s="195" t="n">
        <f aca="false">H94</f>
        <v>0</v>
      </c>
      <c r="J91" s="195" t="n">
        <f aca="false">I94</f>
        <v>0</v>
      </c>
      <c r="K91" s="195" t="n">
        <f aca="false">J94</f>
        <v>0</v>
      </c>
      <c r="L91" s="195" t="n">
        <f aca="false">K94</f>
        <v>0</v>
      </c>
      <c r="M91" s="195" t="n">
        <f aca="false">L94</f>
        <v>0</v>
      </c>
      <c r="N91" s="200" t="n">
        <f aca="false">SUM(B91:M91)</f>
        <v>35085.68</v>
      </c>
    </row>
    <row r="92" customFormat="false" ht="12" hidden="false" customHeight="false" outlineLevel="0" collapsed="false">
      <c r="A92" s="128" t="s">
        <v>23</v>
      </c>
      <c r="B92" s="195" t="n">
        <v>51484.8</v>
      </c>
      <c r="I92" s="195"/>
      <c r="J92" s="195"/>
      <c r="K92" s="195"/>
      <c r="L92" s="195"/>
      <c r="M92" s="195"/>
      <c r="N92" s="200" t="n">
        <f aca="false">SUM(B92:M92)</f>
        <v>51484.8</v>
      </c>
    </row>
    <row r="93" customFormat="false" ht="12" hidden="false" customHeight="false" outlineLevel="0" collapsed="false">
      <c r="A93" s="128" t="s">
        <v>81</v>
      </c>
      <c r="B93" s="195" t="n">
        <v>50950.33</v>
      </c>
      <c r="I93" s="195"/>
      <c r="J93" s="195"/>
      <c r="K93" s="195"/>
      <c r="L93" s="195"/>
      <c r="M93" s="195"/>
      <c r="N93" s="200" t="n">
        <f aca="false">SUM(B93:M93)</f>
        <v>50950.33</v>
      </c>
    </row>
    <row r="94" customFormat="false" ht="12" hidden="false" customHeight="false" outlineLevel="0" collapsed="false">
      <c r="A94" s="128" t="s">
        <v>82</v>
      </c>
      <c r="B94" s="195" t="n">
        <v>17734.32</v>
      </c>
      <c r="I94" s="195"/>
      <c r="J94" s="195"/>
      <c r="K94" s="195"/>
      <c r="L94" s="195"/>
      <c r="M94" s="195"/>
      <c r="N94" s="200" t="n">
        <f aca="false">SUM(B94:M94)</f>
        <v>17734.32</v>
      </c>
    </row>
    <row r="96" customFormat="false" ht="12" hidden="false" customHeight="false" outlineLevel="0" collapsed="false">
      <c r="A96" s="128" t="s">
        <v>83</v>
      </c>
      <c r="B96" s="195" t="n">
        <f aca="false">SUM(B93:B94)-SUM(B91:B92)</f>
        <v>-151.510000000009</v>
      </c>
      <c r="C96" s="195" t="n">
        <f aca="false">SUM(C93:C94)-SUM(C91:C92)</f>
        <v>-17734.32</v>
      </c>
      <c r="D96" s="195" t="n">
        <f aca="false">SUM(D93:D94)-SUM(D91:D92)</f>
        <v>0</v>
      </c>
      <c r="E96" s="195" t="n">
        <f aca="false">SUM(E93:E94)-SUM(E91:E92)</f>
        <v>0</v>
      </c>
      <c r="F96" s="195" t="n">
        <f aca="false">SUM(F93:F94)-SUM(F91:F92)</f>
        <v>0</v>
      </c>
      <c r="G96" s="195" t="n">
        <f aca="false">SUM(G93:G94)-SUM(G91:G92)</f>
        <v>0</v>
      </c>
      <c r="H96" s="195" t="n">
        <f aca="false">SUM(H93:H94)-SUM(H91:H92)</f>
        <v>0</v>
      </c>
      <c r="I96" s="195" t="n">
        <f aca="false">SUM(I93:I94)-SUM(I91:I92)</f>
        <v>0</v>
      </c>
      <c r="J96" s="195" t="n">
        <f aca="false">SUM(J93:J94)-SUM(J91:J92)</f>
        <v>0</v>
      </c>
      <c r="K96" s="195" t="n">
        <f aca="false">SUM(K93:K94)-SUM(K91:K92)</f>
        <v>0</v>
      </c>
      <c r="L96" s="195" t="n">
        <f aca="false">SUM(L93:L94)-SUM(L91:L92)</f>
        <v>0</v>
      </c>
      <c r="M96" s="195" t="n">
        <f aca="false">SUM(M93:M94)-SUM(M91:M92)</f>
        <v>0</v>
      </c>
      <c r="N96" s="195" t="n">
        <f aca="false">SUM(N93:N94)-SUM(N91:N92)</f>
        <v>-17885.83</v>
      </c>
    </row>
    <row r="97" customFormat="false" ht="12" hidden="false" customHeight="false" outlineLevel="0" collapsed="false">
      <c r="A97" s="128" t="s">
        <v>84</v>
      </c>
      <c r="B97" s="195" t="n">
        <f aca="false">B96/B92*100</f>
        <v>-0.294281030517763</v>
      </c>
      <c r="C97" s="195" t="e">
        <f aca="false">C96/C92*100</f>
        <v>#DIV/0!</v>
      </c>
      <c r="D97" s="195" t="e">
        <f aca="false">D96/D92*100</f>
        <v>#DIV/0!</v>
      </c>
      <c r="E97" s="195" t="e">
        <f aca="false">E96/E92*100</f>
        <v>#DIV/0!</v>
      </c>
      <c r="F97" s="195" t="e">
        <f aca="false">F96/F92*100</f>
        <v>#DIV/0!</v>
      </c>
      <c r="G97" s="195" t="e">
        <f aca="false">G96/G92*100</f>
        <v>#DIV/0!</v>
      </c>
      <c r="H97" s="195" t="e">
        <f aca="false">H96/H92*100</f>
        <v>#DIV/0!</v>
      </c>
      <c r="I97" s="195" t="e">
        <f aca="false">I96/I92*100</f>
        <v>#DIV/0!</v>
      </c>
      <c r="J97" s="195" t="e">
        <f aca="false">J96/J92*100</f>
        <v>#DIV/0!</v>
      </c>
      <c r="K97" s="195" t="e">
        <f aca="false">K96/K92*100</f>
        <v>#DIV/0!</v>
      </c>
      <c r="L97" s="195" t="e">
        <f aca="false">L96/L92*100</f>
        <v>#DIV/0!</v>
      </c>
      <c r="M97" s="195" t="e">
        <f aca="false">M96/M92*100</f>
        <v>#DIV/0!</v>
      </c>
      <c r="N97" s="195" t="n">
        <f aca="false">N96/N92*100</f>
        <v>-34.7400203555224</v>
      </c>
    </row>
    <row r="99" customFormat="false" ht="12" hidden="false" customHeight="false" outlineLevel="0" collapsed="false">
      <c r="A99" s="128" t="s">
        <v>85</v>
      </c>
      <c r="B99" s="195" t="n">
        <v>0</v>
      </c>
      <c r="C99" s="195" t="n">
        <v>0</v>
      </c>
      <c r="D99" s="195" t="n">
        <v>0</v>
      </c>
      <c r="E99" s="195" t="n">
        <v>0</v>
      </c>
      <c r="F99" s="195" t="n">
        <v>0</v>
      </c>
      <c r="G99" s="195" t="n">
        <v>0</v>
      </c>
      <c r="H99" s="195" t="n">
        <v>0</v>
      </c>
      <c r="I99" s="195" t="n">
        <v>0</v>
      </c>
      <c r="J99" s="195" t="n">
        <v>0</v>
      </c>
      <c r="K99" s="195" t="n">
        <v>0</v>
      </c>
      <c r="L99" s="195" t="n">
        <v>0</v>
      </c>
      <c r="M99" s="195" t="n">
        <v>0</v>
      </c>
      <c r="N99" s="195" t="n">
        <v>0</v>
      </c>
    </row>
    <row r="100" customFormat="false" ht="12" hidden="false" customHeight="false" outlineLevel="0" collapsed="false">
      <c r="I100" s="195"/>
      <c r="J100" s="195"/>
      <c r="K100" s="195"/>
      <c r="L100" s="195"/>
      <c r="M100" s="195"/>
    </row>
    <row r="101" customFormat="false" ht="12" hidden="false" customHeight="false" outlineLevel="0" collapsed="false">
      <c r="A101" s="128" t="s">
        <v>86</v>
      </c>
      <c r="B101" s="195" t="n">
        <f aca="false">B96+B99</f>
        <v>-151.510000000009</v>
      </c>
      <c r="C101" s="195" t="n">
        <f aca="false">C96+C99</f>
        <v>-17734.32</v>
      </c>
      <c r="D101" s="195" t="n">
        <f aca="false">D96+D99</f>
        <v>0</v>
      </c>
      <c r="E101" s="195" t="n">
        <f aca="false">E96+E99</f>
        <v>0</v>
      </c>
      <c r="F101" s="195" t="n">
        <f aca="false">F96+F99</f>
        <v>0</v>
      </c>
      <c r="G101" s="195" t="n">
        <f aca="false">G96+G99</f>
        <v>0</v>
      </c>
      <c r="H101" s="195" t="n">
        <f aca="false">H96+H99</f>
        <v>0</v>
      </c>
      <c r="I101" s="195" t="n">
        <f aca="false">I96+I99</f>
        <v>0</v>
      </c>
      <c r="J101" s="195" t="n">
        <f aca="false">J96+J99</f>
        <v>0</v>
      </c>
      <c r="K101" s="195" t="n">
        <f aca="false">K96+K99</f>
        <v>0</v>
      </c>
      <c r="L101" s="195" t="n">
        <f aca="false">L96+L99</f>
        <v>0</v>
      </c>
      <c r="M101" s="195" t="n">
        <f aca="false">M96+M99</f>
        <v>0</v>
      </c>
      <c r="N101" s="195" t="n">
        <f aca="false">N96+N99</f>
        <v>-17885.83</v>
      </c>
    </row>
    <row r="102" customFormat="false" ht="12" hidden="false" customHeight="false" outlineLevel="0" collapsed="false">
      <c r="A102" s="128" t="s">
        <v>87</v>
      </c>
      <c r="B102" s="195" t="n">
        <f aca="false">B101/B92*100</f>
        <v>-0.294281030517763</v>
      </c>
      <c r="C102" s="195" t="e">
        <f aca="false">C101/C92*100</f>
        <v>#DIV/0!</v>
      </c>
      <c r="D102" s="195" t="e">
        <f aca="false">D101/D92*100</f>
        <v>#DIV/0!</v>
      </c>
      <c r="E102" s="195" t="e">
        <f aca="false">E101/E92*100</f>
        <v>#DIV/0!</v>
      </c>
      <c r="F102" s="195" t="e">
        <f aca="false">F101/F92*100</f>
        <v>#DIV/0!</v>
      </c>
      <c r="G102" s="195" t="e">
        <f aca="false">G101/G92*100</f>
        <v>#DIV/0!</v>
      </c>
      <c r="H102" s="195" t="e">
        <f aca="false">H101/H92*100</f>
        <v>#DIV/0!</v>
      </c>
      <c r="I102" s="195" t="e">
        <f aca="false">I101/I92*100</f>
        <v>#DIV/0!</v>
      </c>
      <c r="J102" s="195" t="e">
        <f aca="false">J101/J92*100</f>
        <v>#DIV/0!</v>
      </c>
      <c r="K102" s="195" t="e">
        <f aca="false">K101/K92*100</f>
        <v>#DIV/0!</v>
      </c>
      <c r="L102" s="195" t="e">
        <f aca="false">L101/L92*100</f>
        <v>#DIV/0!</v>
      </c>
      <c r="M102" s="195" t="e">
        <f aca="false">M101/M92*100</f>
        <v>#DIV/0!</v>
      </c>
      <c r="N102" s="195" t="n">
        <f aca="false">N101/N92*100</f>
        <v>-34.7400203555224</v>
      </c>
    </row>
    <row r="104" customFormat="false" ht="12" hidden="false" customHeight="false" outlineLevel="0" collapsed="false">
      <c r="A104" s="196" t="s">
        <v>102</v>
      </c>
    </row>
    <row r="105" customFormat="false" ht="12" hidden="false" customHeight="false" outlineLevel="0" collapsed="false">
      <c r="A105" s="128" t="s">
        <v>80</v>
      </c>
      <c r="B105" s="195" t="n">
        <v>1116.13</v>
      </c>
      <c r="C105" s="195" t="n">
        <f aca="false">B108</f>
        <v>1135.51</v>
      </c>
      <c r="D105" s="195" t="n">
        <f aca="false">C108</f>
        <v>0</v>
      </c>
      <c r="E105" s="195" t="n">
        <f aca="false">D108</f>
        <v>0</v>
      </c>
      <c r="F105" s="195" t="n">
        <f aca="false">E108</f>
        <v>0</v>
      </c>
      <c r="G105" s="195" t="n">
        <f aca="false">F108</f>
        <v>0</v>
      </c>
      <c r="H105" s="195" t="n">
        <f aca="false">G108</f>
        <v>0</v>
      </c>
      <c r="I105" s="195" t="n">
        <f aca="false">H108</f>
        <v>0</v>
      </c>
      <c r="J105" s="195" t="n">
        <f aca="false">I108</f>
        <v>0</v>
      </c>
      <c r="K105" s="195" t="n">
        <f aca="false">J108</f>
        <v>0</v>
      </c>
      <c r="L105" s="195" t="n">
        <f aca="false">K108</f>
        <v>0</v>
      </c>
      <c r="M105" s="195" t="n">
        <f aca="false">L108</f>
        <v>0</v>
      </c>
      <c r="N105" s="200" t="n">
        <f aca="false">SUM(B105:M105)</f>
        <v>2251.64</v>
      </c>
    </row>
    <row r="106" customFormat="false" ht="12" hidden="false" customHeight="false" outlineLevel="0" collapsed="false">
      <c r="A106" s="128" t="s">
        <v>23</v>
      </c>
      <c r="B106" s="195" t="n">
        <v>44624.66</v>
      </c>
      <c r="I106" s="195"/>
      <c r="J106" s="195"/>
      <c r="K106" s="195"/>
      <c r="L106" s="195"/>
      <c r="M106" s="195"/>
      <c r="N106" s="200" t="n">
        <f aca="false">SUM(B106:M106)</f>
        <v>44624.66</v>
      </c>
    </row>
    <row r="107" customFormat="false" ht="12" hidden="false" customHeight="false" outlineLevel="0" collapsed="false">
      <c r="A107" s="128" t="s">
        <v>81</v>
      </c>
      <c r="B107" s="195" t="n">
        <v>44184.15</v>
      </c>
      <c r="I107" s="195"/>
      <c r="J107" s="195"/>
      <c r="K107" s="195"/>
      <c r="L107" s="195"/>
      <c r="M107" s="195"/>
      <c r="N107" s="200" t="n">
        <f aca="false">SUM(B107:M107)</f>
        <v>44184.15</v>
      </c>
    </row>
    <row r="108" customFormat="false" ht="12" hidden="false" customHeight="false" outlineLevel="0" collapsed="false">
      <c r="A108" s="128" t="s">
        <v>82</v>
      </c>
      <c r="B108" s="195" t="n">
        <v>1135.51</v>
      </c>
      <c r="I108" s="195"/>
      <c r="J108" s="195"/>
      <c r="K108" s="195"/>
      <c r="L108" s="195"/>
      <c r="M108" s="195"/>
      <c r="N108" s="200" t="n">
        <f aca="false">SUM(B108:M108)</f>
        <v>1135.51</v>
      </c>
    </row>
    <row r="110" customFormat="false" ht="12" hidden="false" customHeight="false" outlineLevel="0" collapsed="false">
      <c r="A110" s="128" t="s">
        <v>83</v>
      </c>
      <c r="B110" s="195" t="n">
        <f aca="false">SUM(B107:B108)-SUM(B105:B106)</f>
        <v>-421.129999999997</v>
      </c>
      <c r="C110" s="195" t="n">
        <f aca="false">SUM(C107:C108)-SUM(C105:C106)</f>
        <v>-1135.51</v>
      </c>
      <c r="D110" s="195" t="n">
        <f aca="false">SUM(D107:D108)-SUM(D105:D106)</f>
        <v>0</v>
      </c>
      <c r="E110" s="195" t="n">
        <f aca="false">SUM(E107:E108)-SUM(E105:E106)</f>
        <v>0</v>
      </c>
      <c r="F110" s="195" t="n">
        <f aca="false">SUM(F107:F108)-SUM(F105:F106)</f>
        <v>0</v>
      </c>
      <c r="G110" s="195" t="n">
        <f aca="false">SUM(G107:G108)-SUM(G105:G106)</f>
        <v>0</v>
      </c>
      <c r="H110" s="195" t="n">
        <f aca="false">SUM(H107:H108)-SUM(H105:H106)</f>
        <v>0</v>
      </c>
      <c r="I110" s="195" t="n">
        <f aca="false">SUM(I107:I108)-SUM(I105:I106)</f>
        <v>0</v>
      </c>
      <c r="J110" s="195" t="n">
        <f aca="false">SUM(J107:J108)-SUM(J105:J106)</f>
        <v>0</v>
      </c>
      <c r="K110" s="195" t="n">
        <f aca="false">SUM(K107:K108)-SUM(K105:K106)</f>
        <v>0</v>
      </c>
      <c r="L110" s="195" t="n">
        <f aca="false">SUM(L107:L108)-SUM(L105:L106)</f>
        <v>0</v>
      </c>
      <c r="M110" s="195" t="n">
        <f aca="false">SUM(M107:M108)-SUM(M105:M106)</f>
        <v>0</v>
      </c>
      <c r="N110" s="195" t="n">
        <f aca="false">SUM(N107:N108)-SUM(N105:N106)</f>
        <v>-1556.64</v>
      </c>
    </row>
    <row r="111" customFormat="false" ht="12" hidden="false" customHeight="false" outlineLevel="0" collapsed="false">
      <c r="A111" s="128" t="s">
        <v>84</v>
      </c>
      <c r="B111" s="195" t="n">
        <f aca="false">B110/B106*100</f>
        <v>-0.943715873689564</v>
      </c>
      <c r="C111" s="195" t="e">
        <f aca="false">C110/C106*100</f>
        <v>#DIV/0!</v>
      </c>
      <c r="D111" s="195" t="e">
        <f aca="false">D110/D106*100</f>
        <v>#DIV/0!</v>
      </c>
      <c r="E111" s="195" t="e">
        <f aca="false">E110/E106*100</f>
        <v>#DIV/0!</v>
      </c>
      <c r="F111" s="195" t="e">
        <f aca="false">F110/F106*100</f>
        <v>#DIV/0!</v>
      </c>
      <c r="G111" s="195" t="e">
        <f aca="false">G110/G106*100</f>
        <v>#DIV/0!</v>
      </c>
      <c r="H111" s="195" t="e">
        <f aca="false">H110/H106*100</f>
        <v>#DIV/0!</v>
      </c>
      <c r="I111" s="195" t="e">
        <f aca="false">I110/I106*100</f>
        <v>#DIV/0!</v>
      </c>
      <c r="J111" s="195" t="e">
        <f aca="false">J110/J106*100</f>
        <v>#DIV/0!</v>
      </c>
      <c r="K111" s="195" t="e">
        <f aca="false">K110/K106*100</f>
        <v>#DIV/0!</v>
      </c>
      <c r="L111" s="195" t="e">
        <f aca="false">L110/L106*100</f>
        <v>#DIV/0!</v>
      </c>
      <c r="M111" s="195" t="e">
        <f aca="false">M110/M106*100</f>
        <v>#DIV/0!</v>
      </c>
      <c r="N111" s="195" t="n">
        <f aca="false">N110/N106*100</f>
        <v>-3.48829548505243</v>
      </c>
    </row>
    <row r="113" customFormat="false" ht="12" hidden="false" customHeight="false" outlineLevel="0" collapsed="false">
      <c r="A113" s="128" t="s">
        <v>85</v>
      </c>
      <c r="B113" s="195" t="n">
        <v>263.63</v>
      </c>
      <c r="C113" s="195" t="n">
        <v>0</v>
      </c>
      <c r="D113" s="195" t="n">
        <v>0</v>
      </c>
      <c r="E113" s="195" t="n">
        <v>0</v>
      </c>
      <c r="F113" s="195" t="n">
        <v>0</v>
      </c>
      <c r="G113" s="195" t="n">
        <v>0</v>
      </c>
      <c r="H113" s="195" t="n">
        <v>0</v>
      </c>
      <c r="I113" s="195" t="n">
        <v>0</v>
      </c>
      <c r="J113" s="195" t="n">
        <v>0</v>
      </c>
      <c r="K113" s="195" t="n">
        <v>0</v>
      </c>
      <c r="L113" s="195" t="n">
        <v>0</v>
      </c>
      <c r="M113" s="195" t="n">
        <v>0</v>
      </c>
      <c r="N113" s="195" t="n">
        <v>0</v>
      </c>
    </row>
    <row r="114" customFormat="false" ht="12" hidden="false" customHeight="false" outlineLevel="0" collapsed="false">
      <c r="I114" s="195"/>
      <c r="J114" s="195"/>
      <c r="K114" s="195"/>
      <c r="L114" s="195"/>
      <c r="M114" s="195"/>
    </row>
    <row r="115" customFormat="false" ht="12" hidden="false" customHeight="false" outlineLevel="0" collapsed="false">
      <c r="A115" s="128" t="s">
        <v>86</v>
      </c>
      <c r="B115" s="195" t="n">
        <f aca="false">B110-B113</f>
        <v>-684.759999999997</v>
      </c>
      <c r="C115" s="195" t="n">
        <f aca="false">C110+C113</f>
        <v>-1135.51</v>
      </c>
      <c r="D115" s="195" t="n">
        <f aca="false">D110+D113</f>
        <v>0</v>
      </c>
      <c r="E115" s="195" t="n">
        <f aca="false">E110+E113</f>
        <v>0</v>
      </c>
      <c r="F115" s="195" t="n">
        <f aca="false">F110+F113</f>
        <v>0</v>
      </c>
      <c r="G115" s="195" t="n">
        <f aca="false">G110+G113</f>
        <v>0</v>
      </c>
      <c r="H115" s="195" t="n">
        <f aca="false">H110+H113</f>
        <v>0</v>
      </c>
      <c r="I115" s="195" t="n">
        <f aca="false">I110+I113</f>
        <v>0</v>
      </c>
      <c r="J115" s="195" t="n">
        <f aca="false">J110+J113</f>
        <v>0</v>
      </c>
      <c r="K115" s="195" t="n">
        <f aca="false">K110+K113</f>
        <v>0</v>
      </c>
      <c r="L115" s="195" t="n">
        <f aca="false">L110+L113</f>
        <v>0</v>
      </c>
      <c r="M115" s="195" t="n">
        <f aca="false">M110+M113</f>
        <v>0</v>
      </c>
      <c r="N115" s="195" t="n">
        <f aca="false">N110+N113</f>
        <v>-1556.64</v>
      </c>
    </row>
    <row r="116" customFormat="false" ht="12" hidden="false" customHeight="false" outlineLevel="0" collapsed="false">
      <c r="A116" s="128" t="s">
        <v>87</v>
      </c>
      <c r="B116" s="195" t="n">
        <f aca="false">B115/B106*100</f>
        <v>-1.53448788181243</v>
      </c>
      <c r="C116" s="195" t="e">
        <f aca="false">C115/C106*100</f>
        <v>#DIV/0!</v>
      </c>
      <c r="D116" s="195" t="e">
        <f aca="false">D115/D106*100</f>
        <v>#DIV/0!</v>
      </c>
      <c r="E116" s="195" t="e">
        <f aca="false">E115/E106*100</f>
        <v>#DIV/0!</v>
      </c>
      <c r="F116" s="195" t="e">
        <f aca="false">F115/F106*100</f>
        <v>#DIV/0!</v>
      </c>
      <c r="G116" s="195" t="e">
        <f aca="false">G115/G106*100</f>
        <v>#DIV/0!</v>
      </c>
      <c r="H116" s="195" t="e">
        <f aca="false">H115/H106*100</f>
        <v>#DIV/0!</v>
      </c>
      <c r="I116" s="195" t="e">
        <f aca="false">I115/I106*100</f>
        <v>#DIV/0!</v>
      </c>
      <c r="J116" s="195" t="e">
        <f aca="false">J115/J106*100</f>
        <v>#DIV/0!</v>
      </c>
      <c r="K116" s="195" t="e">
        <f aca="false">K115/K106*100</f>
        <v>#DIV/0!</v>
      </c>
      <c r="L116" s="195" t="e">
        <f aca="false">L115/L106*100</f>
        <v>#DIV/0!</v>
      </c>
      <c r="M116" s="195" t="e">
        <f aca="false">M115/M106*100</f>
        <v>#DIV/0!</v>
      </c>
      <c r="N116" s="195" t="n">
        <f aca="false">N115/N106*100</f>
        <v>-3.48829548505243</v>
      </c>
    </row>
    <row r="119" customFormat="false" ht="12" hidden="false" customHeight="false" outlineLevel="0" collapsed="false">
      <c r="A119" s="196" t="s">
        <v>103</v>
      </c>
    </row>
    <row r="120" customFormat="false" ht="12" hidden="false" customHeight="false" outlineLevel="0" collapsed="false">
      <c r="A120" s="128" t="s">
        <v>80</v>
      </c>
      <c r="B120" s="195" t="n">
        <v>4171.09</v>
      </c>
      <c r="C120" s="195" t="n">
        <f aca="false">B123</f>
        <v>4289.88</v>
      </c>
      <c r="D120" s="195" t="n">
        <f aca="false">C123</f>
        <v>0</v>
      </c>
      <c r="E120" s="195" t="n">
        <f aca="false">D123</f>
        <v>0</v>
      </c>
      <c r="F120" s="195" t="n">
        <f aca="false">E123</f>
        <v>0</v>
      </c>
      <c r="G120" s="195" t="n">
        <f aca="false">F123</f>
        <v>0</v>
      </c>
      <c r="H120" s="195" t="n">
        <f aca="false">G123</f>
        <v>0</v>
      </c>
      <c r="I120" s="195" t="n">
        <f aca="false">H123</f>
        <v>0</v>
      </c>
      <c r="J120" s="195" t="n">
        <f aca="false">I123</f>
        <v>0</v>
      </c>
      <c r="K120" s="195" t="n">
        <f aca="false">J123</f>
        <v>0</v>
      </c>
      <c r="L120" s="195" t="n">
        <f aca="false">K123</f>
        <v>0</v>
      </c>
      <c r="M120" s="195" t="n">
        <f aca="false">L123</f>
        <v>0</v>
      </c>
      <c r="N120" s="200" t="n">
        <f aca="false">SUM(B120:M120)</f>
        <v>8460.97</v>
      </c>
    </row>
    <row r="121" customFormat="false" ht="12" hidden="false" customHeight="false" outlineLevel="0" collapsed="false">
      <c r="A121" s="128" t="s">
        <v>23</v>
      </c>
      <c r="B121" s="195" t="n">
        <v>102946.87</v>
      </c>
      <c r="I121" s="195"/>
      <c r="J121" s="195"/>
      <c r="K121" s="195"/>
      <c r="L121" s="195"/>
      <c r="M121" s="195"/>
      <c r="N121" s="200" t="n">
        <f aca="false">SUM(B121:M121)</f>
        <v>102946.87</v>
      </c>
    </row>
    <row r="122" customFormat="false" ht="12" hidden="false" customHeight="false" outlineLevel="0" collapsed="false">
      <c r="A122" s="128" t="s">
        <v>81</v>
      </c>
      <c r="B122" s="195" t="n">
        <v>102398.17</v>
      </c>
      <c r="I122" s="195"/>
      <c r="J122" s="195"/>
      <c r="K122" s="195"/>
      <c r="L122" s="195"/>
      <c r="M122" s="195"/>
      <c r="N122" s="200" t="n">
        <f aca="false">SUM(B122:M122)</f>
        <v>102398.17</v>
      </c>
    </row>
    <row r="123" customFormat="false" ht="12" hidden="false" customHeight="false" outlineLevel="0" collapsed="false">
      <c r="A123" s="128" t="s">
        <v>82</v>
      </c>
      <c r="B123" s="195" t="n">
        <v>4289.88</v>
      </c>
      <c r="I123" s="195"/>
      <c r="J123" s="195"/>
      <c r="K123" s="195"/>
      <c r="L123" s="195"/>
      <c r="M123" s="195"/>
      <c r="N123" s="200" t="n">
        <f aca="false">SUM(B123:M123)</f>
        <v>4289.88</v>
      </c>
    </row>
    <row r="125" customFormat="false" ht="12" hidden="false" customHeight="false" outlineLevel="0" collapsed="false">
      <c r="A125" s="128" t="s">
        <v>83</v>
      </c>
      <c r="B125" s="195" t="n">
        <f aca="false">SUM(B122:B123)-SUM(B120:B121)</f>
        <v>-429.909999999989</v>
      </c>
      <c r="C125" s="195" t="n">
        <f aca="false">SUM(C122:C123)-SUM(C120:C121)</f>
        <v>-4289.88</v>
      </c>
      <c r="D125" s="195" t="n">
        <f aca="false">SUM(D122:D123)-SUM(D120:D121)</f>
        <v>0</v>
      </c>
      <c r="E125" s="195" t="n">
        <f aca="false">SUM(E122:E123)-SUM(E120:E121)</f>
        <v>0</v>
      </c>
      <c r="F125" s="195" t="n">
        <f aca="false">SUM(F122:F123)-SUM(F120:F121)</f>
        <v>0</v>
      </c>
      <c r="G125" s="195" t="n">
        <f aca="false">SUM(G122:G123)-SUM(G120:G121)</f>
        <v>0</v>
      </c>
      <c r="H125" s="195" t="n">
        <f aca="false">SUM(H122:H123)-SUM(H120:H121)</f>
        <v>0</v>
      </c>
      <c r="I125" s="195" t="n">
        <f aca="false">SUM(I122:I123)-SUM(I120:I121)</f>
        <v>0</v>
      </c>
      <c r="J125" s="195" t="n">
        <f aca="false">SUM(J122:J123)-SUM(J120:J121)</f>
        <v>0</v>
      </c>
      <c r="K125" s="195" t="n">
        <f aca="false">SUM(K122:K123)-SUM(K120:K121)</f>
        <v>0</v>
      </c>
      <c r="L125" s="195" t="n">
        <f aca="false">SUM(L122:L123)-SUM(L120:L121)</f>
        <v>0</v>
      </c>
      <c r="M125" s="195" t="n">
        <f aca="false">SUM(M122:M123)-SUM(M120:M121)</f>
        <v>0</v>
      </c>
      <c r="N125" s="195" t="n">
        <f aca="false">SUM(N122:N123)-SUM(N120:N121)</f>
        <v>-4719.78999999999</v>
      </c>
    </row>
    <row r="126" customFormat="false" ht="12" hidden="false" customHeight="false" outlineLevel="0" collapsed="false">
      <c r="A126" s="128" t="s">
        <v>84</v>
      </c>
      <c r="B126" s="195" t="n">
        <f aca="false">B125/B121*100</f>
        <v>-0.417603760075453</v>
      </c>
      <c r="C126" s="195" t="e">
        <f aca="false">C125/C121*100</f>
        <v>#DIV/0!</v>
      </c>
      <c r="D126" s="195" t="e">
        <f aca="false">D125/D121*100</f>
        <v>#DIV/0!</v>
      </c>
      <c r="E126" s="195" t="e">
        <f aca="false">E125/E121*100</f>
        <v>#DIV/0!</v>
      </c>
      <c r="F126" s="195" t="e">
        <f aca="false">F125/F121*100</f>
        <v>#DIV/0!</v>
      </c>
      <c r="G126" s="195" t="e">
        <f aca="false">G125/G121*100</f>
        <v>#DIV/0!</v>
      </c>
      <c r="H126" s="195" t="e">
        <f aca="false">H125/H121*100</f>
        <v>#DIV/0!</v>
      </c>
      <c r="I126" s="195" t="e">
        <f aca="false">I125/I121*100</f>
        <v>#DIV/0!</v>
      </c>
      <c r="J126" s="195" t="e">
        <f aca="false">J125/J121*100</f>
        <v>#DIV/0!</v>
      </c>
      <c r="K126" s="195" t="e">
        <f aca="false">K125/K121*100</f>
        <v>#DIV/0!</v>
      </c>
      <c r="L126" s="195" t="e">
        <f aca="false">L125/L121*100</f>
        <v>#DIV/0!</v>
      </c>
      <c r="M126" s="195" t="e">
        <f aca="false">M125/M121*100</f>
        <v>#DIV/0!</v>
      </c>
      <c r="N126" s="195" t="n">
        <f aca="false">N125/N121*100</f>
        <v>-4.5846852847493</v>
      </c>
    </row>
    <row r="128" customFormat="false" ht="12" hidden="false" customHeight="false" outlineLevel="0" collapsed="false">
      <c r="A128" s="128" t="s">
        <v>85</v>
      </c>
      <c r="B128" s="195" t="n">
        <v>0</v>
      </c>
      <c r="C128" s="195" t="n">
        <v>0</v>
      </c>
      <c r="D128" s="195" t="n">
        <v>0</v>
      </c>
      <c r="E128" s="195" t="n">
        <v>0</v>
      </c>
      <c r="F128" s="195" t="n">
        <v>0</v>
      </c>
      <c r="G128" s="195" t="n">
        <v>0</v>
      </c>
      <c r="H128" s="195" t="n">
        <v>0</v>
      </c>
      <c r="I128" s="195" t="n">
        <v>0</v>
      </c>
      <c r="J128" s="195" t="n">
        <v>0</v>
      </c>
      <c r="K128" s="195" t="n">
        <v>0</v>
      </c>
      <c r="L128" s="195" t="n">
        <v>0</v>
      </c>
      <c r="M128" s="195" t="n">
        <v>0</v>
      </c>
      <c r="N128" s="200" t="n">
        <f aca="false">SUM(B128:M128)</f>
        <v>0</v>
      </c>
    </row>
    <row r="129" customFormat="false" ht="12" hidden="false" customHeight="false" outlineLevel="0" collapsed="false">
      <c r="I129" s="195"/>
      <c r="J129" s="195"/>
      <c r="K129" s="195"/>
      <c r="L129" s="195"/>
      <c r="M129" s="195"/>
    </row>
    <row r="130" customFormat="false" ht="12" hidden="false" customHeight="false" outlineLevel="0" collapsed="false">
      <c r="A130" s="128" t="s">
        <v>86</v>
      </c>
      <c r="B130" s="195" t="n">
        <f aca="false">B125+B128</f>
        <v>-429.909999999989</v>
      </c>
      <c r="C130" s="195" t="n">
        <f aca="false">C125+C128</f>
        <v>-4289.88</v>
      </c>
      <c r="D130" s="195" t="n">
        <f aca="false">D125+D128</f>
        <v>0</v>
      </c>
      <c r="E130" s="195" t="n">
        <f aca="false">E125+E128</f>
        <v>0</v>
      </c>
      <c r="F130" s="195" t="n">
        <f aca="false">F125+F128</f>
        <v>0</v>
      </c>
      <c r="G130" s="195" t="n">
        <f aca="false">G125+G128</f>
        <v>0</v>
      </c>
      <c r="H130" s="195" t="n">
        <f aca="false">H125+H128</f>
        <v>0</v>
      </c>
      <c r="I130" s="195" t="n">
        <f aca="false">I125+I128</f>
        <v>0</v>
      </c>
      <c r="J130" s="195" t="n">
        <f aca="false">J125+J128</f>
        <v>0</v>
      </c>
      <c r="K130" s="195" t="n">
        <f aca="false">K125+K128</f>
        <v>0</v>
      </c>
      <c r="L130" s="195" t="n">
        <f aca="false">L125+L128</f>
        <v>0</v>
      </c>
      <c r="M130" s="195" t="n">
        <f aca="false">M125+M128</f>
        <v>0</v>
      </c>
      <c r="N130" s="195" t="n">
        <f aca="false">N125+N128</f>
        <v>-4719.78999999999</v>
      </c>
    </row>
    <row r="131" customFormat="false" ht="12" hidden="false" customHeight="false" outlineLevel="0" collapsed="false">
      <c r="A131" s="128" t="s">
        <v>87</v>
      </c>
      <c r="B131" s="195" t="n">
        <f aca="false">B130/B121*100</f>
        <v>-0.417603760075453</v>
      </c>
      <c r="C131" s="195" t="e">
        <f aca="false">C130/C121*100</f>
        <v>#DIV/0!</v>
      </c>
      <c r="D131" s="195" t="e">
        <f aca="false">D130/D121*100</f>
        <v>#DIV/0!</v>
      </c>
      <c r="E131" s="195" t="e">
        <f aca="false">E130/E121*100</f>
        <v>#DIV/0!</v>
      </c>
      <c r="F131" s="195" t="e">
        <f aca="false">F130/F121*100</f>
        <v>#DIV/0!</v>
      </c>
      <c r="G131" s="195" t="e">
        <f aca="false">G130/G121*100</f>
        <v>#DIV/0!</v>
      </c>
      <c r="H131" s="195" t="e">
        <f aca="false">H130/H121*100</f>
        <v>#DIV/0!</v>
      </c>
      <c r="I131" s="195" t="e">
        <f aca="false">I130/I121*100</f>
        <v>#DIV/0!</v>
      </c>
      <c r="J131" s="195" t="e">
        <f aca="false">J130/J121*100</f>
        <v>#DIV/0!</v>
      </c>
      <c r="K131" s="195" t="e">
        <f aca="false">K130/K121*100</f>
        <v>#DIV/0!</v>
      </c>
      <c r="L131" s="195" t="e">
        <f aca="false">L130/L121*100</f>
        <v>#DIV/0!</v>
      </c>
      <c r="M131" s="195" t="e">
        <f aca="false">M130/M121*100</f>
        <v>#DIV/0!</v>
      </c>
      <c r="N131" s="195" t="n">
        <f aca="false">N130/N121*100</f>
        <v>-4.5846852847493</v>
      </c>
    </row>
    <row r="133" customFormat="false" ht="12" hidden="false" customHeight="false" outlineLevel="0" collapsed="false">
      <c r="A133" s="196" t="s">
        <v>104</v>
      </c>
    </row>
    <row r="134" customFormat="false" ht="12" hidden="false" customHeight="false" outlineLevel="0" collapsed="false">
      <c r="A134" s="128" t="s">
        <v>80</v>
      </c>
      <c r="B134" s="195" t="n">
        <v>9526.82</v>
      </c>
      <c r="C134" s="195" t="n">
        <f aca="false">B137</f>
        <v>11305.35</v>
      </c>
      <c r="D134" s="195" t="n">
        <f aca="false">C137</f>
        <v>0</v>
      </c>
      <c r="E134" s="195" t="n">
        <f aca="false">D137</f>
        <v>0</v>
      </c>
      <c r="F134" s="195" t="n">
        <f aca="false">E137</f>
        <v>0</v>
      </c>
      <c r="G134" s="195" t="n">
        <f aca="false">F137</f>
        <v>0</v>
      </c>
      <c r="H134" s="195" t="n">
        <f aca="false">G137</f>
        <v>0</v>
      </c>
      <c r="I134" s="195" t="n">
        <f aca="false">H137</f>
        <v>0</v>
      </c>
      <c r="J134" s="195" t="n">
        <f aca="false">I137</f>
        <v>0</v>
      </c>
      <c r="K134" s="195" t="n">
        <f aca="false">J137</f>
        <v>0</v>
      </c>
      <c r="L134" s="195" t="n">
        <f aca="false">K137</f>
        <v>0</v>
      </c>
      <c r="M134" s="195" t="n">
        <f aca="false">L137</f>
        <v>0</v>
      </c>
      <c r="N134" s="200" t="n">
        <f aca="false">SUM(B134:M134)</f>
        <v>20832.17</v>
      </c>
    </row>
    <row r="135" customFormat="false" ht="12" hidden="false" customHeight="false" outlineLevel="0" collapsed="false">
      <c r="A135" s="128" t="s">
        <v>23</v>
      </c>
      <c r="B135" s="195" t="n">
        <v>181496.58</v>
      </c>
      <c r="I135" s="195"/>
      <c r="J135" s="195"/>
      <c r="K135" s="195"/>
      <c r="L135" s="195"/>
      <c r="M135" s="195"/>
      <c r="N135" s="200" t="n">
        <f aca="false">SUM(B135:M135)</f>
        <v>181496.58</v>
      </c>
    </row>
    <row r="136" customFormat="false" ht="12" hidden="false" customHeight="false" outlineLevel="0" collapsed="false">
      <c r="A136" s="128" t="s">
        <v>81</v>
      </c>
      <c r="B136" s="195" t="n">
        <v>179490.77</v>
      </c>
      <c r="I136" s="195"/>
      <c r="J136" s="195"/>
      <c r="K136" s="195"/>
      <c r="L136" s="195"/>
      <c r="M136" s="195"/>
      <c r="N136" s="200" t="n">
        <f aca="false">SUM(B136:M136)</f>
        <v>179490.77</v>
      </c>
    </row>
    <row r="137" customFormat="false" ht="12" hidden="false" customHeight="false" outlineLevel="0" collapsed="false">
      <c r="A137" s="128" t="s">
        <v>82</v>
      </c>
      <c r="B137" s="195" t="n">
        <v>11305.35</v>
      </c>
      <c r="I137" s="195"/>
      <c r="J137" s="195"/>
      <c r="K137" s="195"/>
      <c r="L137" s="195"/>
      <c r="M137" s="195"/>
      <c r="N137" s="200" t="n">
        <f aca="false">SUM(B137:M137)</f>
        <v>11305.35</v>
      </c>
    </row>
    <row r="139" customFormat="false" ht="12" hidden="false" customHeight="false" outlineLevel="0" collapsed="false">
      <c r="A139" s="128" t="s">
        <v>83</v>
      </c>
      <c r="B139" s="195" t="n">
        <f aca="false">SUM(B136:B137)-SUM(B134:B135)</f>
        <v>-227.279999999999</v>
      </c>
      <c r="C139" s="195" t="n">
        <f aca="false">SUM(C136:C137)-SUM(C134:C135)</f>
        <v>-11305.35</v>
      </c>
      <c r="D139" s="195" t="n">
        <f aca="false">SUM(D136:D137)-SUM(D134:D135)</f>
        <v>0</v>
      </c>
      <c r="E139" s="195" t="n">
        <f aca="false">SUM(E136:E137)-SUM(E134:E135)</f>
        <v>0</v>
      </c>
      <c r="F139" s="195" t="n">
        <f aca="false">SUM(F136:F137)-SUM(F134:F135)</f>
        <v>0</v>
      </c>
      <c r="G139" s="195" t="n">
        <f aca="false">SUM(G136:G137)-SUM(G134:G135)</f>
        <v>0</v>
      </c>
      <c r="H139" s="195" t="n">
        <f aca="false">SUM(H136:H137)-SUM(H134:H135)</f>
        <v>0</v>
      </c>
      <c r="I139" s="195" t="n">
        <f aca="false">SUM(I136:I137)-SUM(I134:I135)</f>
        <v>0</v>
      </c>
      <c r="J139" s="195" t="n">
        <f aca="false">SUM(J136:J137)-SUM(J134:J135)</f>
        <v>0</v>
      </c>
      <c r="K139" s="195" t="n">
        <f aca="false">SUM(K136:K137)-SUM(K134:K135)</f>
        <v>0</v>
      </c>
      <c r="L139" s="195" t="n">
        <f aca="false">SUM(L136:L137)-SUM(L134:L135)</f>
        <v>0</v>
      </c>
      <c r="M139" s="195" t="n">
        <f aca="false">SUM(M136:M137)-SUM(M134:M135)</f>
        <v>0</v>
      </c>
      <c r="N139" s="195" t="n">
        <f aca="false">SUM(N136:N137)-SUM(N134:N135)</f>
        <v>-11532.63</v>
      </c>
    </row>
    <row r="140" customFormat="false" ht="12" hidden="false" customHeight="false" outlineLevel="0" collapsed="false">
      <c r="A140" s="128" t="s">
        <v>84</v>
      </c>
      <c r="B140" s="195" t="n">
        <f aca="false">B139/B135*100</f>
        <v>-0.125225500116861</v>
      </c>
      <c r="C140" s="195" t="e">
        <f aca="false">C139/C135*100</f>
        <v>#DIV/0!</v>
      </c>
      <c r="D140" s="195" t="e">
        <f aca="false">D139/D135*100</f>
        <v>#DIV/0!</v>
      </c>
      <c r="E140" s="195" t="e">
        <f aca="false">E139/E135*100</f>
        <v>#DIV/0!</v>
      </c>
      <c r="F140" s="195" t="e">
        <f aca="false">F139/F135*100</f>
        <v>#DIV/0!</v>
      </c>
      <c r="G140" s="195" t="e">
        <f aca="false">G139/G135*100</f>
        <v>#DIV/0!</v>
      </c>
      <c r="H140" s="195" t="e">
        <f aca="false">H139/H135*100</f>
        <v>#DIV/0!</v>
      </c>
      <c r="I140" s="195" t="e">
        <f aca="false">I139/I135*100</f>
        <v>#DIV/0!</v>
      </c>
      <c r="J140" s="195" t="e">
        <f aca="false">J139/J135*100</f>
        <v>#DIV/0!</v>
      </c>
      <c r="K140" s="195" t="e">
        <f aca="false">K139/K135*100</f>
        <v>#DIV/0!</v>
      </c>
      <c r="L140" s="195" t="e">
        <f aca="false">L139/L135*100</f>
        <v>#DIV/0!</v>
      </c>
      <c r="M140" s="195" t="e">
        <f aca="false">M139/M135*100</f>
        <v>#DIV/0!</v>
      </c>
      <c r="N140" s="195" t="n">
        <f aca="false">N139/N135*100</f>
        <v>-6.35418584746886</v>
      </c>
    </row>
    <row r="142" customFormat="false" ht="12" hidden="false" customHeight="false" outlineLevel="0" collapsed="false">
      <c r="A142" s="128" t="s">
        <v>85</v>
      </c>
      <c r="B142" s="195" t="n">
        <v>0</v>
      </c>
      <c r="C142" s="195" t="n">
        <v>0</v>
      </c>
      <c r="D142" s="195" t="n">
        <v>0</v>
      </c>
      <c r="E142" s="195" t="n">
        <v>0</v>
      </c>
      <c r="F142" s="195" t="n">
        <v>0</v>
      </c>
      <c r="G142" s="195" t="n">
        <v>0</v>
      </c>
      <c r="H142" s="195" t="n">
        <v>0</v>
      </c>
      <c r="I142" s="195" t="n">
        <v>0</v>
      </c>
      <c r="J142" s="195" t="n">
        <v>0</v>
      </c>
      <c r="K142" s="195" t="n">
        <v>0</v>
      </c>
      <c r="L142" s="195" t="n">
        <v>0</v>
      </c>
      <c r="M142" s="195" t="n">
        <v>0</v>
      </c>
      <c r="N142" s="200" t="n">
        <f aca="false">SUM(B142:M142)</f>
        <v>0</v>
      </c>
    </row>
    <row r="143" customFormat="false" ht="12" hidden="false" customHeight="false" outlineLevel="0" collapsed="false">
      <c r="I143" s="195"/>
      <c r="J143" s="195"/>
      <c r="K143" s="195"/>
      <c r="L143" s="195"/>
      <c r="M143" s="195"/>
    </row>
    <row r="144" customFormat="false" ht="12" hidden="false" customHeight="false" outlineLevel="0" collapsed="false">
      <c r="A144" s="128" t="s">
        <v>86</v>
      </c>
      <c r="B144" s="195" t="n">
        <f aca="false">B139+B142</f>
        <v>-227.279999999999</v>
      </c>
      <c r="C144" s="195" t="n">
        <f aca="false">C139+C142</f>
        <v>-11305.35</v>
      </c>
      <c r="D144" s="195" t="n">
        <f aca="false">D139+D142</f>
        <v>0</v>
      </c>
      <c r="E144" s="195" t="n">
        <f aca="false">E139+E142</f>
        <v>0</v>
      </c>
      <c r="F144" s="195" t="n">
        <f aca="false">F139+F142</f>
        <v>0</v>
      </c>
      <c r="G144" s="195" t="n">
        <f aca="false">G139+G142</f>
        <v>0</v>
      </c>
      <c r="H144" s="195" t="n">
        <f aca="false">H139+H142</f>
        <v>0</v>
      </c>
      <c r="I144" s="195" t="n">
        <f aca="false">I139+I142</f>
        <v>0</v>
      </c>
      <c r="J144" s="195" t="n">
        <f aca="false">J139+J142</f>
        <v>0</v>
      </c>
      <c r="K144" s="195" t="n">
        <f aca="false">K139+K142</f>
        <v>0</v>
      </c>
      <c r="L144" s="195" t="n">
        <f aca="false">L139+L142</f>
        <v>0</v>
      </c>
      <c r="M144" s="195" t="n">
        <f aca="false">M139+M142</f>
        <v>0</v>
      </c>
      <c r="N144" s="195" t="n">
        <f aca="false">N139+N142</f>
        <v>-11532.63</v>
      </c>
    </row>
    <row r="145" customFormat="false" ht="12" hidden="false" customHeight="false" outlineLevel="0" collapsed="false">
      <c r="A145" s="128" t="s">
        <v>87</v>
      </c>
      <c r="B145" s="195" t="n">
        <f aca="false">B144/B135*100</f>
        <v>-0.125225500116861</v>
      </c>
      <c r="C145" s="195" t="e">
        <f aca="false">C144/C135*100</f>
        <v>#DIV/0!</v>
      </c>
      <c r="D145" s="195" t="e">
        <f aca="false">D144/D135*100</f>
        <v>#DIV/0!</v>
      </c>
      <c r="E145" s="195" t="e">
        <f aca="false">E144/E135*100</f>
        <v>#DIV/0!</v>
      </c>
      <c r="F145" s="195" t="e">
        <f aca="false">F144/F135*100</f>
        <v>#DIV/0!</v>
      </c>
      <c r="G145" s="195" t="e">
        <f aca="false">G144/G135*100</f>
        <v>#DIV/0!</v>
      </c>
      <c r="H145" s="195" t="e">
        <f aca="false">H144/H135*100</f>
        <v>#DIV/0!</v>
      </c>
      <c r="I145" s="195" t="e">
        <f aca="false">I144/I135*100</f>
        <v>#DIV/0!</v>
      </c>
      <c r="J145" s="195" t="e">
        <f aca="false">J144/J135*100</f>
        <v>#DIV/0!</v>
      </c>
      <c r="K145" s="195" t="e">
        <f aca="false">K144/K135*100</f>
        <v>#DIV/0!</v>
      </c>
      <c r="L145" s="195" t="e">
        <f aca="false">L144/L135*100</f>
        <v>#DIV/0!</v>
      </c>
      <c r="M145" s="195" t="e">
        <f aca="false">M144/M135*100</f>
        <v>#DIV/0!</v>
      </c>
      <c r="N145" s="195" t="n">
        <f aca="false">N144/N135*100</f>
        <v>-6.35418584746886</v>
      </c>
    </row>
    <row r="147" customFormat="false" ht="12" hidden="false" customHeight="false" outlineLevel="0" collapsed="false">
      <c r="A147" s="196" t="s">
        <v>105</v>
      </c>
    </row>
    <row r="148" customFormat="false" ht="12" hidden="false" customHeight="false" outlineLevel="0" collapsed="false">
      <c r="A148" s="128" t="s">
        <v>80</v>
      </c>
      <c r="B148" s="195" t="n">
        <v>61800</v>
      </c>
      <c r="C148" s="195" t="n">
        <f aca="false">B151</f>
        <v>61800</v>
      </c>
      <c r="D148" s="195" t="n">
        <f aca="false">C151</f>
        <v>0</v>
      </c>
      <c r="E148" s="195" t="n">
        <f aca="false">D151</f>
        <v>0</v>
      </c>
      <c r="F148" s="195" t="n">
        <f aca="false">E151</f>
        <v>0</v>
      </c>
      <c r="G148" s="195" t="n">
        <f aca="false">F148</f>
        <v>0</v>
      </c>
      <c r="H148" s="195" t="n">
        <f aca="false">G151</f>
        <v>0</v>
      </c>
      <c r="I148" s="195" t="n">
        <f aca="false">H151</f>
        <v>0</v>
      </c>
      <c r="J148" s="195" t="n">
        <f aca="false">I148</f>
        <v>0</v>
      </c>
      <c r="K148" s="195" t="n">
        <f aca="false">J151</f>
        <v>0</v>
      </c>
      <c r="L148" s="195" t="n">
        <f aca="false">K151</f>
        <v>0</v>
      </c>
      <c r="M148" s="195" t="n">
        <f aca="false">L148</f>
        <v>0</v>
      </c>
      <c r="N148" s="200" t="n">
        <f aca="false">SUM(B148:M148)</f>
        <v>123600</v>
      </c>
    </row>
    <row r="149" customFormat="false" ht="12" hidden="false" customHeight="false" outlineLevel="0" collapsed="false">
      <c r="A149" s="128" t="s">
        <v>23</v>
      </c>
      <c r="B149" s="195" t="n">
        <v>630762.79</v>
      </c>
      <c r="I149" s="195"/>
      <c r="J149" s="195"/>
      <c r="K149" s="195"/>
      <c r="L149" s="195"/>
      <c r="M149" s="202"/>
      <c r="N149" s="200" t="n">
        <f aca="false">SUM(B149:M149)</f>
        <v>630762.79</v>
      </c>
    </row>
    <row r="150" customFormat="false" ht="12" hidden="false" customHeight="false" outlineLevel="0" collapsed="false">
      <c r="A150" s="128" t="s">
        <v>81</v>
      </c>
      <c r="B150" s="195" t="n">
        <v>630762.79</v>
      </c>
      <c r="I150" s="195"/>
      <c r="J150" s="195"/>
      <c r="K150" s="195"/>
      <c r="L150" s="195"/>
      <c r="M150" s="195"/>
      <c r="N150" s="200" t="n">
        <f aca="false">SUM(B150:M150)</f>
        <v>630762.79</v>
      </c>
    </row>
    <row r="151" customFormat="false" ht="12" hidden="false" customHeight="false" outlineLevel="0" collapsed="false">
      <c r="A151" s="128" t="s">
        <v>82</v>
      </c>
      <c r="B151" s="195" t="n">
        <v>61800</v>
      </c>
      <c r="I151" s="195"/>
      <c r="J151" s="195"/>
      <c r="K151" s="195"/>
      <c r="L151" s="195"/>
      <c r="M151" s="195"/>
      <c r="N151" s="200" t="n">
        <f aca="false">SUM(B151:M151)</f>
        <v>61800</v>
      </c>
    </row>
    <row r="153" customFormat="false" ht="12" hidden="false" customHeight="false" outlineLevel="0" collapsed="false">
      <c r="A153" s="128" t="s">
        <v>83</v>
      </c>
      <c r="B153" s="195" t="n">
        <v>0</v>
      </c>
      <c r="C153" s="195" t="n">
        <f aca="false">B153</f>
        <v>0</v>
      </c>
      <c r="D153" s="195" t="n">
        <v>0</v>
      </c>
      <c r="E153" s="195" t="n">
        <v>0</v>
      </c>
      <c r="F153" s="195" t="n">
        <v>0</v>
      </c>
      <c r="G153" s="195" t="n">
        <v>0</v>
      </c>
      <c r="H153" s="195" t="n">
        <v>0</v>
      </c>
      <c r="I153" s="195" t="n">
        <v>0</v>
      </c>
      <c r="J153" s="195" t="n">
        <v>0</v>
      </c>
      <c r="K153" s="195" t="n">
        <v>0</v>
      </c>
      <c r="L153" s="195" t="n">
        <v>0</v>
      </c>
      <c r="M153" s="195" t="n">
        <v>0</v>
      </c>
      <c r="N153" s="195" t="n">
        <v>0</v>
      </c>
    </row>
    <row r="154" customFormat="false" ht="12" hidden="false" customHeight="false" outlineLevel="0" collapsed="false">
      <c r="A154" s="128" t="s">
        <v>84</v>
      </c>
      <c r="B154" s="195" t="n">
        <v>0</v>
      </c>
      <c r="C154" s="195" t="n">
        <f aca="false">B154</f>
        <v>0</v>
      </c>
      <c r="D154" s="195" t="n">
        <v>0</v>
      </c>
      <c r="E154" s="195" t="n">
        <v>0</v>
      </c>
      <c r="F154" s="195" t="n">
        <v>0</v>
      </c>
      <c r="G154" s="195" t="n">
        <v>0</v>
      </c>
      <c r="H154" s="195" t="n">
        <v>0</v>
      </c>
      <c r="I154" s="195" t="n">
        <v>0</v>
      </c>
      <c r="J154" s="195" t="n">
        <v>0</v>
      </c>
      <c r="K154" s="195" t="n">
        <v>0</v>
      </c>
      <c r="L154" s="195" t="n">
        <v>0</v>
      </c>
      <c r="M154" s="195" t="n">
        <v>0</v>
      </c>
      <c r="N154" s="195" t="n">
        <v>0</v>
      </c>
    </row>
    <row r="156" customFormat="false" ht="12" hidden="false" customHeight="false" outlineLevel="0" collapsed="false">
      <c r="A156" s="128" t="s">
        <v>85</v>
      </c>
      <c r="B156" s="195" t="n">
        <v>0</v>
      </c>
      <c r="C156" s="195" t="n">
        <v>0</v>
      </c>
      <c r="D156" s="195" t="n">
        <v>0</v>
      </c>
      <c r="E156" s="195" t="n">
        <v>0</v>
      </c>
      <c r="F156" s="195" t="n">
        <v>0</v>
      </c>
      <c r="G156" s="195" t="n">
        <v>0</v>
      </c>
      <c r="H156" s="195" t="n">
        <v>0</v>
      </c>
      <c r="I156" s="195" t="n">
        <v>0</v>
      </c>
      <c r="J156" s="195" t="n">
        <v>0</v>
      </c>
      <c r="K156" s="195" t="n">
        <v>0</v>
      </c>
      <c r="L156" s="195" t="n">
        <v>0</v>
      </c>
      <c r="M156" s="195" t="n">
        <v>0</v>
      </c>
      <c r="N156" s="200" t="n">
        <f aca="false">SUM(B156:M156)</f>
        <v>0</v>
      </c>
    </row>
    <row r="157" customFormat="false" ht="12" hidden="false" customHeight="false" outlineLevel="0" collapsed="false">
      <c r="I157" s="195"/>
      <c r="J157" s="195"/>
      <c r="K157" s="195"/>
      <c r="L157" s="195"/>
      <c r="M157" s="195"/>
    </row>
    <row r="158" customFormat="false" ht="12" hidden="false" customHeight="false" outlineLevel="0" collapsed="false">
      <c r="A158" s="128" t="s">
        <v>86</v>
      </c>
      <c r="B158" s="195" t="n">
        <f aca="false">B153+B156</f>
        <v>0</v>
      </c>
      <c r="C158" s="195" t="n">
        <f aca="false">C153+C156</f>
        <v>0</v>
      </c>
      <c r="D158" s="195" t="n">
        <f aca="false">D153+D156</f>
        <v>0</v>
      </c>
      <c r="E158" s="195" t="n">
        <f aca="false">E153+E156</f>
        <v>0</v>
      </c>
      <c r="F158" s="195" t="n">
        <f aca="false">F153+F156</f>
        <v>0</v>
      </c>
      <c r="G158" s="195" t="n">
        <f aca="false">G153+G156</f>
        <v>0</v>
      </c>
      <c r="H158" s="195" t="n">
        <f aca="false">H153+H156</f>
        <v>0</v>
      </c>
      <c r="I158" s="195" t="n">
        <f aca="false">I153+I156</f>
        <v>0</v>
      </c>
      <c r="J158" s="195" t="n">
        <f aca="false">J153+J156</f>
        <v>0</v>
      </c>
      <c r="K158" s="195" t="n">
        <f aca="false">K153+K156</f>
        <v>0</v>
      </c>
      <c r="L158" s="195" t="n">
        <f aca="false">L153+L156</f>
        <v>0</v>
      </c>
      <c r="M158" s="195" t="n">
        <f aca="false">M153+M156</f>
        <v>0</v>
      </c>
      <c r="N158" s="195" t="n">
        <f aca="false">N153+N156</f>
        <v>0</v>
      </c>
    </row>
    <row r="159" customFormat="false" ht="12" hidden="false" customHeight="false" outlineLevel="0" collapsed="false">
      <c r="A159" s="128" t="s">
        <v>87</v>
      </c>
      <c r="B159" s="195" t="n">
        <f aca="false">B158/B149*100</f>
        <v>0</v>
      </c>
      <c r="C159" s="195" t="e">
        <f aca="false">C158/C149*100</f>
        <v>#DIV/0!</v>
      </c>
      <c r="D159" s="195" t="e">
        <f aca="false">D158/D149*100</f>
        <v>#DIV/0!</v>
      </c>
      <c r="E159" s="195" t="e">
        <f aca="false">E158/E149*100</f>
        <v>#DIV/0!</v>
      </c>
      <c r="F159" s="195" t="e">
        <f aca="false">F158/F149*100</f>
        <v>#DIV/0!</v>
      </c>
      <c r="G159" s="195" t="e">
        <f aca="false">G158/G149*100</f>
        <v>#DIV/0!</v>
      </c>
      <c r="H159" s="195" t="e">
        <f aca="false">H158/H149*100</f>
        <v>#DIV/0!</v>
      </c>
      <c r="I159" s="195" t="e">
        <f aca="false">I158/I149*100</f>
        <v>#DIV/0!</v>
      </c>
      <c r="J159" s="195" t="e">
        <f aca="false">J158/J149*100</f>
        <v>#DIV/0!</v>
      </c>
      <c r="K159" s="195" t="e">
        <f aca="false">K158/K149*100</f>
        <v>#DIV/0!</v>
      </c>
      <c r="L159" s="195" t="e">
        <f aca="false">L158/L149*100</f>
        <v>#DIV/0!</v>
      </c>
      <c r="M159" s="195" t="e">
        <f aca="false">M158/M149*100</f>
        <v>#DIV/0!</v>
      </c>
      <c r="N159" s="195" t="n">
        <f aca="false">N158/N149*100</f>
        <v>0</v>
      </c>
    </row>
    <row r="162" customFormat="false" ht="12" hidden="false" customHeight="false" outlineLevel="0" collapsed="false">
      <c r="A162" s="196" t="s">
        <v>106</v>
      </c>
    </row>
    <row r="163" customFormat="false" ht="12" hidden="false" customHeight="false" outlineLevel="0" collapsed="false">
      <c r="A163" s="128" t="s">
        <v>80</v>
      </c>
      <c r="B163" s="195" t="n">
        <v>23414.37</v>
      </c>
      <c r="C163" s="195" t="n">
        <f aca="false">B166</f>
        <v>23369.6</v>
      </c>
      <c r="D163" s="195" t="n">
        <f aca="false">C166</f>
        <v>0</v>
      </c>
      <c r="E163" s="195" t="n">
        <f aca="false">D166</f>
        <v>0</v>
      </c>
      <c r="F163" s="195" t="n">
        <f aca="false">E166</f>
        <v>0</v>
      </c>
      <c r="G163" s="195" t="n">
        <f aca="false">F166</f>
        <v>0</v>
      </c>
      <c r="H163" s="195" t="n">
        <f aca="false">G166</f>
        <v>0</v>
      </c>
      <c r="I163" s="195" t="n">
        <f aca="false">H166</f>
        <v>0</v>
      </c>
      <c r="J163" s="195" t="n">
        <f aca="false">I166</f>
        <v>0</v>
      </c>
      <c r="K163" s="195" t="n">
        <f aca="false">J166</f>
        <v>0</v>
      </c>
      <c r="L163" s="195" t="n">
        <f aca="false">K166</f>
        <v>0</v>
      </c>
      <c r="M163" s="195" t="n">
        <f aca="false">L166</f>
        <v>0</v>
      </c>
      <c r="N163" s="200" t="n">
        <f aca="false">SUM(B163:M163)</f>
        <v>46783.97</v>
      </c>
    </row>
    <row r="164" customFormat="false" ht="12" hidden="false" customHeight="false" outlineLevel="0" collapsed="false">
      <c r="A164" s="128" t="s">
        <v>23</v>
      </c>
      <c r="B164" s="195" t="n">
        <v>42640.9</v>
      </c>
      <c r="I164" s="195"/>
      <c r="J164" s="195"/>
      <c r="K164" s="195"/>
      <c r="L164" s="195"/>
      <c r="M164" s="195"/>
      <c r="N164" s="200" t="n">
        <f aca="false">SUM(B164:M164)</f>
        <v>42640.9</v>
      </c>
    </row>
    <row r="165" customFormat="false" ht="12" hidden="false" customHeight="false" outlineLevel="0" collapsed="false">
      <c r="A165" s="128" t="s">
        <v>81</v>
      </c>
      <c r="B165" s="195" t="n">
        <v>42668.29</v>
      </c>
      <c r="I165" s="195"/>
      <c r="J165" s="195"/>
      <c r="K165" s="195"/>
      <c r="L165" s="195"/>
      <c r="M165" s="195"/>
      <c r="N165" s="200" t="n">
        <f aca="false">SUM(B165:M165)</f>
        <v>42668.29</v>
      </c>
    </row>
    <row r="166" customFormat="false" ht="12" hidden="false" customHeight="false" outlineLevel="0" collapsed="false">
      <c r="A166" s="128" t="s">
        <v>82</v>
      </c>
      <c r="B166" s="195" t="n">
        <v>23369.6</v>
      </c>
      <c r="I166" s="195"/>
      <c r="J166" s="195"/>
      <c r="K166" s="195"/>
      <c r="L166" s="195"/>
      <c r="M166" s="195"/>
      <c r="N166" s="200" t="n">
        <f aca="false">SUM(B166:M166)</f>
        <v>23369.6</v>
      </c>
    </row>
    <row r="168" customFormat="false" ht="12" hidden="false" customHeight="false" outlineLevel="0" collapsed="false">
      <c r="A168" s="128" t="s">
        <v>83</v>
      </c>
      <c r="B168" s="195" t="n">
        <f aca="false">SUM(B165:B166)-SUM(B163:B164)</f>
        <v>-17.3800000000047</v>
      </c>
      <c r="C168" s="195" t="n">
        <f aca="false">SUM(C165:C166)-SUM(C163:C164)</f>
        <v>-23369.6</v>
      </c>
      <c r="D168" s="195" t="n">
        <f aca="false">SUM(D165:D166)-SUM(D163:D164)</f>
        <v>0</v>
      </c>
      <c r="E168" s="195" t="n">
        <f aca="false">SUM(E165:E166)-SUM(E163:E164)</f>
        <v>0</v>
      </c>
      <c r="F168" s="195" t="n">
        <f aca="false">SUM(F165:F166)-SUM(F163:F164)</f>
        <v>0</v>
      </c>
      <c r="G168" s="195" t="n">
        <f aca="false">SUM(G165:G166)-SUM(G163:G164)</f>
        <v>0</v>
      </c>
      <c r="H168" s="195" t="n">
        <f aca="false">SUM(H165:H166)-SUM(H163:H164)</f>
        <v>0</v>
      </c>
      <c r="I168" s="195" t="n">
        <f aca="false">SUM(I165:I166)-SUM(I163:I164)</f>
        <v>0</v>
      </c>
      <c r="J168" s="195" t="n">
        <f aca="false">SUM(J165:J166)-SUM(J163:J164)</f>
        <v>0</v>
      </c>
      <c r="K168" s="195" t="n">
        <f aca="false">SUM(K165:K166)-SUM(K163:K164)</f>
        <v>0</v>
      </c>
      <c r="L168" s="195" t="n">
        <f aca="false">SUM(L165:L166)-SUM(L163:L164)</f>
        <v>0</v>
      </c>
      <c r="M168" s="195" t="n">
        <f aca="false">SUM(M165:M166)-SUM(M163:M164)</f>
        <v>0</v>
      </c>
      <c r="N168" s="195" t="n">
        <f aca="false">SUM(N165:N166)-SUM(N163:N164)</f>
        <v>-23386.98</v>
      </c>
    </row>
    <row r="169" customFormat="false" ht="12" hidden="false" customHeight="false" outlineLevel="0" collapsed="false">
      <c r="A169" s="128" t="s">
        <v>84</v>
      </c>
      <c r="B169" s="195" t="n">
        <f aca="false">B168/B164*100</f>
        <v>-0.0407589896085792</v>
      </c>
      <c r="C169" s="195" t="e">
        <f aca="false">C168/C164*100</f>
        <v>#DIV/0!</v>
      </c>
      <c r="D169" s="195" t="e">
        <f aca="false">D168/D164*100</f>
        <v>#DIV/0!</v>
      </c>
      <c r="E169" s="195" t="e">
        <f aca="false">E168/E164*100</f>
        <v>#DIV/0!</v>
      </c>
      <c r="F169" s="195" t="e">
        <f aca="false">F168/F164*100</f>
        <v>#DIV/0!</v>
      </c>
      <c r="G169" s="195" t="e">
        <f aca="false">G168/G164*100</f>
        <v>#DIV/0!</v>
      </c>
      <c r="H169" s="195" t="e">
        <f aca="false">H168/H164*100</f>
        <v>#DIV/0!</v>
      </c>
      <c r="I169" s="195" t="e">
        <f aca="false">I168/I164*100</f>
        <v>#DIV/0!</v>
      </c>
      <c r="J169" s="195" t="e">
        <f aca="false">J168/J164*100</f>
        <v>#DIV/0!</v>
      </c>
      <c r="K169" s="195" t="e">
        <f aca="false">K168/K164*100</f>
        <v>#DIV/0!</v>
      </c>
      <c r="L169" s="195" t="e">
        <f aca="false">L168/L164*100</f>
        <v>#DIV/0!</v>
      </c>
      <c r="M169" s="195" t="e">
        <f aca="false">M168/M164*100</f>
        <v>#DIV/0!</v>
      </c>
      <c r="N169" s="195" t="n">
        <f aca="false">N168/N164*100</f>
        <v>-54.8463564324393</v>
      </c>
    </row>
    <row r="171" customFormat="false" ht="12" hidden="false" customHeight="false" outlineLevel="0" collapsed="false">
      <c r="A171" s="128" t="s">
        <v>85</v>
      </c>
      <c r="B171" s="195" t="n">
        <v>0</v>
      </c>
      <c r="C171" s="195" t="n">
        <v>0</v>
      </c>
      <c r="D171" s="195" t="n">
        <v>0</v>
      </c>
      <c r="E171" s="195" t="n">
        <v>0</v>
      </c>
      <c r="F171" s="195" t="n">
        <v>0</v>
      </c>
      <c r="G171" s="195" t="n">
        <v>0</v>
      </c>
      <c r="H171" s="195" t="n">
        <v>0</v>
      </c>
      <c r="I171" s="195" t="n">
        <v>0</v>
      </c>
      <c r="J171" s="195" t="n">
        <v>0</v>
      </c>
      <c r="K171" s="195" t="n">
        <v>0</v>
      </c>
      <c r="L171" s="195" t="n">
        <v>0</v>
      </c>
      <c r="M171" s="195" t="n">
        <v>0</v>
      </c>
      <c r="N171" s="200" t="n">
        <f aca="false">SUM(B171:M171)</f>
        <v>0</v>
      </c>
    </row>
    <row r="173" customFormat="false" ht="12" hidden="false" customHeight="false" outlineLevel="0" collapsed="false">
      <c r="A173" s="128" t="s">
        <v>86</v>
      </c>
      <c r="B173" s="195" t="n">
        <f aca="false">B168+B171</f>
        <v>-17.3800000000047</v>
      </c>
      <c r="C173" s="195" t="n">
        <f aca="false">C168+C171</f>
        <v>-23369.6</v>
      </c>
      <c r="D173" s="195" t="n">
        <f aca="false">D168+D171</f>
        <v>0</v>
      </c>
      <c r="E173" s="195" t="n">
        <f aca="false">E168+E171</f>
        <v>0</v>
      </c>
      <c r="F173" s="195" t="n">
        <f aca="false">F168+F171</f>
        <v>0</v>
      </c>
      <c r="G173" s="195" t="n">
        <f aca="false">G168+G171</f>
        <v>0</v>
      </c>
      <c r="H173" s="195" t="n">
        <f aca="false">H168+H171</f>
        <v>0</v>
      </c>
      <c r="I173" s="195" t="n">
        <f aca="false">I168+I171</f>
        <v>0</v>
      </c>
      <c r="J173" s="195" t="n">
        <f aca="false">J168+J171</f>
        <v>0</v>
      </c>
      <c r="K173" s="195" t="n">
        <f aca="false">K168+K171</f>
        <v>0</v>
      </c>
      <c r="L173" s="195" t="n">
        <f aca="false">L168+L171</f>
        <v>0</v>
      </c>
      <c r="M173" s="195" t="n">
        <f aca="false">M168+M171</f>
        <v>0</v>
      </c>
      <c r="N173" s="195" t="n">
        <f aca="false">N168+N171</f>
        <v>-23386.98</v>
      </c>
    </row>
    <row r="174" customFormat="false" ht="12" hidden="false" customHeight="false" outlineLevel="0" collapsed="false">
      <c r="A174" s="128" t="s">
        <v>87</v>
      </c>
      <c r="B174" s="195" t="n">
        <f aca="false">B173/B164*100</f>
        <v>-0.0407589896085792</v>
      </c>
      <c r="C174" s="195" t="e">
        <f aca="false">C173/C164*100</f>
        <v>#DIV/0!</v>
      </c>
      <c r="D174" s="195" t="e">
        <f aca="false">D173/D164*100</f>
        <v>#DIV/0!</v>
      </c>
      <c r="E174" s="195" t="e">
        <f aca="false">E173/E164*100</f>
        <v>#DIV/0!</v>
      </c>
      <c r="F174" s="195" t="e">
        <f aca="false">F173/F164*100</f>
        <v>#DIV/0!</v>
      </c>
      <c r="G174" s="195" t="e">
        <f aca="false">G173/G164*100</f>
        <v>#DIV/0!</v>
      </c>
      <c r="H174" s="195" t="e">
        <f aca="false">H173/H164*100</f>
        <v>#DIV/0!</v>
      </c>
      <c r="I174" s="195" t="e">
        <f aca="false">I173/I164*100</f>
        <v>#DIV/0!</v>
      </c>
      <c r="J174" s="195" t="e">
        <f aca="false">J173/J164*100</f>
        <v>#DIV/0!</v>
      </c>
      <c r="K174" s="195" t="e">
        <f aca="false">K173/K164*100</f>
        <v>#DIV/0!</v>
      </c>
      <c r="L174" s="195" t="e">
        <f aca="false">L173/L164*100</f>
        <v>#DIV/0!</v>
      </c>
      <c r="M174" s="195" t="e">
        <f aca="false">M173/M164*100</f>
        <v>#DIV/0!</v>
      </c>
      <c r="N174" s="195" t="n">
        <f aca="false">N173/N164*100</f>
        <v>-54.8463564324393</v>
      </c>
    </row>
    <row r="176" customFormat="false" ht="12" hidden="false" customHeight="false" outlineLevel="0" collapsed="false">
      <c r="A176" s="196" t="s">
        <v>107</v>
      </c>
    </row>
    <row r="177" customFormat="false" ht="12" hidden="false" customHeight="false" outlineLevel="0" collapsed="false">
      <c r="A177" s="128" t="s">
        <v>80</v>
      </c>
      <c r="B177" s="195" t="n">
        <v>0</v>
      </c>
      <c r="C177" s="195" t="n">
        <v>0</v>
      </c>
      <c r="D177" s="195" t="n">
        <f aca="false">C180</f>
        <v>0</v>
      </c>
      <c r="E177" s="195" t="n">
        <v>0</v>
      </c>
      <c r="F177" s="195" t="n">
        <v>0</v>
      </c>
      <c r="G177" s="195" t="n">
        <v>0</v>
      </c>
      <c r="H177" s="195" t="n">
        <v>0</v>
      </c>
      <c r="I177" s="195" t="n">
        <v>0</v>
      </c>
      <c r="J177" s="195" t="n">
        <v>0</v>
      </c>
      <c r="K177" s="195" t="n">
        <v>0</v>
      </c>
      <c r="L177" s="195" t="n">
        <v>0</v>
      </c>
      <c r="M177" s="195" t="n">
        <f aca="false">L177</f>
        <v>0</v>
      </c>
      <c r="N177" s="200" t="n">
        <f aca="false">SUM(B177:M177)</f>
        <v>0</v>
      </c>
    </row>
    <row r="178" customFormat="false" ht="12" hidden="false" customHeight="false" outlineLevel="0" collapsed="false">
      <c r="A178" s="128" t="s">
        <v>23</v>
      </c>
      <c r="B178" s="195" t="n">
        <v>30425.5</v>
      </c>
      <c r="I178" s="195"/>
      <c r="J178" s="195"/>
      <c r="K178" s="195"/>
      <c r="L178" s="195"/>
      <c r="M178" s="195"/>
      <c r="N178" s="200" t="n">
        <f aca="false">SUM(B178:M178)</f>
        <v>30425.5</v>
      </c>
    </row>
    <row r="179" customFormat="false" ht="12" hidden="false" customHeight="false" outlineLevel="0" collapsed="false">
      <c r="A179" s="128" t="s">
        <v>81</v>
      </c>
      <c r="B179" s="195" t="n">
        <v>30425.5</v>
      </c>
      <c r="I179" s="195"/>
      <c r="J179" s="195"/>
      <c r="K179" s="195"/>
      <c r="L179" s="195"/>
      <c r="M179" s="195"/>
      <c r="N179" s="200" t="n">
        <f aca="false">SUM(B179:M179)</f>
        <v>30425.5</v>
      </c>
    </row>
    <row r="180" customFormat="false" ht="12" hidden="false" customHeight="false" outlineLevel="0" collapsed="false">
      <c r="A180" s="128" t="s">
        <v>82</v>
      </c>
      <c r="B180" s="195" t="n">
        <v>0</v>
      </c>
      <c r="C180" s="195" t="n">
        <f aca="false">B180</f>
        <v>0</v>
      </c>
      <c r="D180" s="195" t="n">
        <v>0</v>
      </c>
      <c r="E180" s="195" t="n">
        <v>0</v>
      </c>
      <c r="F180" s="195" t="n">
        <v>0</v>
      </c>
      <c r="G180" s="195" t="n">
        <v>0</v>
      </c>
      <c r="H180" s="195" t="n">
        <v>0</v>
      </c>
      <c r="I180" s="195" t="n">
        <v>0</v>
      </c>
      <c r="J180" s="195" t="n">
        <v>0</v>
      </c>
      <c r="K180" s="195" t="n">
        <v>0</v>
      </c>
      <c r="L180" s="195" t="n">
        <v>0</v>
      </c>
      <c r="M180" s="195" t="n">
        <f aca="false">L180</f>
        <v>0</v>
      </c>
      <c r="N180" s="200" t="n">
        <f aca="false">SUM(B180:M180)</f>
        <v>0</v>
      </c>
    </row>
    <row r="182" customFormat="false" ht="12" hidden="false" customHeight="false" outlineLevel="0" collapsed="false">
      <c r="A182" s="128" t="s">
        <v>83</v>
      </c>
      <c r="B182" s="195" t="n">
        <v>0</v>
      </c>
      <c r="C182" s="195" t="n">
        <v>0</v>
      </c>
      <c r="D182" s="195" t="n">
        <v>0</v>
      </c>
      <c r="E182" s="195" t="n">
        <v>0</v>
      </c>
      <c r="F182" s="195" t="n">
        <v>0</v>
      </c>
      <c r="G182" s="195" t="n">
        <v>0</v>
      </c>
      <c r="H182" s="195" t="n">
        <v>0</v>
      </c>
      <c r="I182" s="195" t="n">
        <v>0</v>
      </c>
      <c r="J182" s="195" t="n">
        <v>0</v>
      </c>
      <c r="K182" s="195" t="n">
        <v>0</v>
      </c>
      <c r="L182" s="195" t="n">
        <v>0</v>
      </c>
      <c r="M182" s="195" t="n">
        <v>0</v>
      </c>
      <c r="N182" s="195" t="n">
        <f aca="false">SUM(N179:N180)-SUM(N177:N178)</f>
        <v>0</v>
      </c>
    </row>
    <row r="183" customFormat="false" ht="12" hidden="false" customHeight="false" outlineLevel="0" collapsed="false">
      <c r="A183" s="128" t="s">
        <v>84</v>
      </c>
      <c r="B183" s="195" t="n">
        <v>0</v>
      </c>
      <c r="C183" s="195" t="n">
        <v>0</v>
      </c>
      <c r="D183" s="195" t="n">
        <v>0</v>
      </c>
      <c r="E183" s="195" t="n">
        <v>0</v>
      </c>
      <c r="F183" s="195" t="n">
        <v>0</v>
      </c>
      <c r="G183" s="195" t="n">
        <v>0</v>
      </c>
      <c r="H183" s="195" t="n">
        <v>0</v>
      </c>
      <c r="I183" s="195" t="n">
        <v>0</v>
      </c>
      <c r="J183" s="195" t="n">
        <v>0</v>
      </c>
      <c r="K183" s="195" t="n">
        <v>0</v>
      </c>
      <c r="L183" s="195" t="n">
        <v>0</v>
      </c>
      <c r="M183" s="195" t="n">
        <v>0</v>
      </c>
      <c r="N183" s="195" t="n">
        <f aca="false">N182/N178*100</f>
        <v>0</v>
      </c>
    </row>
    <row r="185" customFormat="false" ht="12" hidden="false" customHeight="false" outlineLevel="0" collapsed="false">
      <c r="A185" s="128" t="s">
        <v>85</v>
      </c>
      <c r="B185" s="195" t="n">
        <v>0</v>
      </c>
      <c r="C185" s="195" t="n">
        <v>0</v>
      </c>
      <c r="D185" s="195" t="n">
        <v>0</v>
      </c>
      <c r="E185" s="195" t="n">
        <v>0</v>
      </c>
      <c r="F185" s="195" t="n">
        <v>0</v>
      </c>
      <c r="G185" s="195" t="n">
        <v>0</v>
      </c>
      <c r="H185" s="195" t="n">
        <v>0</v>
      </c>
      <c r="I185" s="195" t="n">
        <v>0</v>
      </c>
      <c r="J185" s="195" t="n">
        <v>0</v>
      </c>
      <c r="K185" s="195" t="n">
        <v>0</v>
      </c>
      <c r="L185" s="195" t="n">
        <v>0</v>
      </c>
      <c r="M185" s="195" t="n">
        <v>0</v>
      </c>
      <c r="N185" s="200" t="n">
        <f aca="false">SUM(B185:M185)</f>
        <v>0</v>
      </c>
    </row>
    <row r="187" customFormat="false" ht="12" hidden="false" customHeight="false" outlineLevel="0" collapsed="false">
      <c r="A187" s="128" t="s">
        <v>86</v>
      </c>
      <c r="B187" s="195" t="n">
        <f aca="false">B182+B185</f>
        <v>0</v>
      </c>
      <c r="C187" s="195" t="n">
        <f aca="false">C182+C185</f>
        <v>0</v>
      </c>
      <c r="D187" s="195" t="n">
        <f aca="false">D182+D185</f>
        <v>0</v>
      </c>
      <c r="E187" s="195" t="n">
        <f aca="false">E182+E185</f>
        <v>0</v>
      </c>
      <c r="F187" s="195" t="n">
        <f aca="false">F182+F185</f>
        <v>0</v>
      </c>
      <c r="G187" s="195" t="n">
        <f aca="false">G182+G185</f>
        <v>0</v>
      </c>
      <c r="H187" s="195" t="n">
        <f aca="false">H182+H185</f>
        <v>0</v>
      </c>
      <c r="I187" s="195" t="n">
        <f aca="false">I182+I185</f>
        <v>0</v>
      </c>
      <c r="J187" s="195" t="n">
        <f aca="false">J182+J185</f>
        <v>0</v>
      </c>
      <c r="K187" s="195" t="n">
        <f aca="false">K182+K185</f>
        <v>0</v>
      </c>
      <c r="L187" s="195" t="n">
        <f aca="false">L182+L185</f>
        <v>0</v>
      </c>
      <c r="M187" s="195" t="n">
        <f aca="false">M182+M185</f>
        <v>0</v>
      </c>
      <c r="N187" s="195" t="n">
        <f aca="false">N182+N185</f>
        <v>0</v>
      </c>
    </row>
    <row r="188" customFormat="false" ht="12" hidden="false" customHeight="false" outlineLevel="0" collapsed="false">
      <c r="A188" s="128" t="s">
        <v>87</v>
      </c>
      <c r="B188" s="195" t="n">
        <f aca="false">B187/B178*100</f>
        <v>0</v>
      </c>
      <c r="C188" s="195" t="e">
        <f aca="false">C187/C178*100</f>
        <v>#DIV/0!</v>
      </c>
      <c r="D188" s="195" t="e">
        <f aca="false">D187/D178*100</f>
        <v>#DIV/0!</v>
      </c>
      <c r="E188" s="195" t="e">
        <f aca="false">E187/E178*100</f>
        <v>#DIV/0!</v>
      </c>
      <c r="F188" s="195" t="e">
        <f aca="false">F187/F178*100</f>
        <v>#DIV/0!</v>
      </c>
      <c r="G188" s="195" t="e">
        <f aca="false">G187/G178*100</f>
        <v>#DIV/0!</v>
      </c>
      <c r="H188" s="195" t="e">
        <f aca="false">H187/H178*100</f>
        <v>#DIV/0!</v>
      </c>
      <c r="I188" s="195" t="e">
        <f aca="false">I187/I178*100</f>
        <v>#DIV/0!</v>
      </c>
      <c r="J188" s="195" t="e">
        <f aca="false">J187/J178*100</f>
        <v>#DIV/0!</v>
      </c>
      <c r="K188" s="195" t="e">
        <f aca="false">K187/K178*100</f>
        <v>#DIV/0!</v>
      </c>
      <c r="L188" s="195" t="e">
        <f aca="false">L187/L178*100</f>
        <v>#DIV/0!</v>
      </c>
      <c r="M188" s="195" t="e">
        <f aca="false">M187/M178*100</f>
        <v>#DIV/0!</v>
      </c>
      <c r="N188" s="195" t="n">
        <f aca="false">N187/N178*100</f>
        <v>0</v>
      </c>
    </row>
    <row r="190" customFormat="false" ht="12" hidden="false" customHeight="false" outlineLevel="0" collapsed="false">
      <c r="A190" s="196" t="s">
        <v>108</v>
      </c>
    </row>
    <row r="191" customFormat="false" ht="12" hidden="false" customHeight="false" outlineLevel="0" collapsed="false">
      <c r="A191" s="128" t="s">
        <v>80</v>
      </c>
      <c r="B191" s="195" t="n">
        <v>72014.59</v>
      </c>
      <c r="C191" s="195" t="n">
        <f aca="false">B194</f>
        <v>75880.71</v>
      </c>
      <c r="D191" s="195" t="n">
        <f aca="false">C194</f>
        <v>0</v>
      </c>
      <c r="E191" s="195" t="n">
        <f aca="false">D194</f>
        <v>0</v>
      </c>
      <c r="F191" s="195" t="n">
        <f aca="false">E194</f>
        <v>0</v>
      </c>
      <c r="G191" s="195" t="n">
        <f aca="false">F194</f>
        <v>0</v>
      </c>
      <c r="H191" s="195" t="n">
        <f aca="false">G194</f>
        <v>0</v>
      </c>
      <c r="I191" s="195" t="n">
        <f aca="false">H194</f>
        <v>0</v>
      </c>
      <c r="J191" s="195" t="n">
        <f aca="false">I194</f>
        <v>0</v>
      </c>
      <c r="K191" s="195" t="n">
        <f aca="false">J194</f>
        <v>0</v>
      </c>
      <c r="L191" s="195" t="n">
        <f aca="false">K194</f>
        <v>0</v>
      </c>
      <c r="M191" s="195" t="n">
        <f aca="false">L194</f>
        <v>0</v>
      </c>
      <c r="N191" s="200" t="n">
        <f aca="false">SUM(B191:M191)</f>
        <v>147895.3</v>
      </c>
    </row>
    <row r="192" customFormat="false" ht="12" hidden="false" customHeight="false" outlineLevel="0" collapsed="false">
      <c r="A192" s="128" t="s">
        <v>23</v>
      </c>
      <c r="B192" s="195" t="n">
        <v>412314.64</v>
      </c>
      <c r="I192" s="195"/>
      <c r="J192" s="195"/>
      <c r="K192" s="195"/>
      <c r="L192" s="195"/>
      <c r="M192" s="195"/>
      <c r="N192" s="200" t="n">
        <f aca="false">SUM(B192:M192)</f>
        <v>412314.64</v>
      </c>
    </row>
    <row r="193" customFormat="false" ht="12" hidden="false" customHeight="false" outlineLevel="0" collapsed="false">
      <c r="A193" s="128" t="s">
        <v>81</v>
      </c>
      <c r="B193" s="195" t="n">
        <v>409039.75</v>
      </c>
      <c r="I193" s="195"/>
      <c r="J193" s="195"/>
      <c r="K193" s="195"/>
      <c r="L193" s="195"/>
      <c r="M193" s="195"/>
      <c r="N193" s="200" t="n">
        <f aca="false">SUM(B193:M193)</f>
        <v>409039.75</v>
      </c>
    </row>
    <row r="194" customFormat="false" ht="12" hidden="false" customHeight="false" outlineLevel="0" collapsed="false">
      <c r="A194" s="128" t="s">
        <v>82</v>
      </c>
      <c r="B194" s="195" t="n">
        <v>75880.71</v>
      </c>
      <c r="I194" s="195"/>
      <c r="J194" s="195"/>
      <c r="K194" s="195"/>
      <c r="L194" s="195"/>
      <c r="M194" s="195"/>
      <c r="N194" s="200" t="n">
        <f aca="false">SUM(B194:M194)</f>
        <v>75880.71</v>
      </c>
    </row>
    <row r="196" customFormat="false" ht="12" hidden="false" customHeight="false" outlineLevel="0" collapsed="false">
      <c r="A196" s="128" t="s">
        <v>83</v>
      </c>
      <c r="B196" s="195" t="n">
        <f aca="false">SUM(B193:B194)-SUM(B191:B192)</f>
        <v>591.23000000004</v>
      </c>
      <c r="C196" s="195" t="n">
        <f aca="false">SUM(C193:C194)-SUM(C191:C192)</f>
        <v>-75880.71</v>
      </c>
      <c r="D196" s="195" t="n">
        <f aca="false">SUM(D193:D194)-SUM(D191:D192)</f>
        <v>0</v>
      </c>
      <c r="E196" s="195" t="n">
        <f aca="false">SUM(E193:E194)-SUM(E191:E192)</f>
        <v>0</v>
      </c>
      <c r="F196" s="195" t="n">
        <f aca="false">SUM(F193:F194)-SUM(F191:F192)</f>
        <v>0</v>
      </c>
      <c r="G196" s="195" t="n">
        <f aca="false">SUM(G193:G194)-SUM(G191:G192)</f>
        <v>0</v>
      </c>
      <c r="H196" s="195" t="n">
        <f aca="false">SUM(H193:H194)-SUM(H191:H192)</f>
        <v>0</v>
      </c>
      <c r="I196" s="195" t="n">
        <f aca="false">SUM(I193:I194)-SUM(I191:I192)</f>
        <v>0</v>
      </c>
      <c r="J196" s="195" t="n">
        <f aca="false">SUM(J193:J194)-SUM(J191:J192)</f>
        <v>0</v>
      </c>
      <c r="K196" s="195" t="n">
        <f aca="false">SUM(K193:K194)-SUM(K191:K192)</f>
        <v>0</v>
      </c>
      <c r="L196" s="195" t="n">
        <f aca="false">SUM(L193:L194)-SUM(L191:L192)</f>
        <v>0</v>
      </c>
      <c r="M196" s="195" t="n">
        <f aca="false">SUM(M193:M194)-SUM(M191:M192)</f>
        <v>0</v>
      </c>
      <c r="N196" s="195" t="n">
        <f aca="false">SUM(N193:N194)-SUM(N191:N192)</f>
        <v>-75289.4799999999</v>
      </c>
    </row>
    <row r="197" customFormat="false" ht="12" hidden="false" customHeight="false" outlineLevel="0" collapsed="false">
      <c r="A197" s="128" t="s">
        <v>84</v>
      </c>
      <c r="B197" s="195" t="n">
        <f aca="false">B196/B192*100</f>
        <v>0.143392919543201</v>
      </c>
      <c r="C197" s="195" t="e">
        <f aca="false">C196/C192*100</f>
        <v>#DIV/0!</v>
      </c>
      <c r="D197" s="195" t="e">
        <f aca="false">D196/D192*100</f>
        <v>#DIV/0!</v>
      </c>
      <c r="E197" s="195" t="e">
        <f aca="false">E196/E192*100</f>
        <v>#DIV/0!</v>
      </c>
      <c r="F197" s="195" t="e">
        <f aca="false">F196/F192*100</f>
        <v>#DIV/0!</v>
      </c>
      <c r="G197" s="195" t="e">
        <f aca="false">G196/G192*100</f>
        <v>#DIV/0!</v>
      </c>
      <c r="H197" s="195" t="e">
        <f aca="false">H196/H192*100</f>
        <v>#DIV/0!</v>
      </c>
      <c r="I197" s="195" t="e">
        <f aca="false">I196/I192*100</f>
        <v>#DIV/0!</v>
      </c>
      <c r="J197" s="195" t="e">
        <f aca="false">J196/J192*100</f>
        <v>#DIV/0!</v>
      </c>
      <c r="K197" s="195" t="e">
        <f aca="false">K196/K192*100</f>
        <v>#DIV/0!</v>
      </c>
      <c r="L197" s="195" t="e">
        <f aca="false">L196/L192*100</f>
        <v>#DIV/0!</v>
      </c>
      <c r="M197" s="195" t="e">
        <f aca="false">M196/M192*100</f>
        <v>#DIV/0!</v>
      </c>
      <c r="N197" s="195" t="n">
        <f aca="false">N196/N192*100</f>
        <v>-18.2602005109496</v>
      </c>
    </row>
    <row r="199" customFormat="false" ht="12" hidden="false" customHeight="false" outlineLevel="0" collapsed="false">
      <c r="A199" s="128" t="s">
        <v>85</v>
      </c>
      <c r="B199" s="195" t="n">
        <v>0</v>
      </c>
      <c r="C199" s="195" t="n">
        <v>2762.92</v>
      </c>
      <c r="D199" s="195" t="n">
        <v>0</v>
      </c>
      <c r="E199" s="195" t="n">
        <v>0</v>
      </c>
      <c r="F199" s="195" t="n">
        <v>0</v>
      </c>
      <c r="G199" s="195" t="n">
        <v>0</v>
      </c>
      <c r="H199" s="195" t="n">
        <v>0</v>
      </c>
      <c r="I199" s="195" t="n">
        <v>0</v>
      </c>
      <c r="J199" s="195" t="n">
        <v>0</v>
      </c>
      <c r="K199" s="195" t="n">
        <v>0</v>
      </c>
      <c r="L199" s="195" t="n">
        <v>0</v>
      </c>
      <c r="M199" s="195" t="n">
        <v>0</v>
      </c>
      <c r="N199" s="200" t="n">
        <f aca="false">SUM(B199:M199)</f>
        <v>2762.92</v>
      </c>
    </row>
    <row r="201" customFormat="false" ht="12" hidden="false" customHeight="false" outlineLevel="0" collapsed="false">
      <c r="A201" s="128" t="s">
        <v>86</v>
      </c>
      <c r="B201" s="195" t="n">
        <f aca="false">B196+B199</f>
        <v>591.23000000004</v>
      </c>
      <c r="C201" s="195" t="n">
        <f aca="false">C196+C199</f>
        <v>-73117.79</v>
      </c>
      <c r="D201" s="195" t="n">
        <f aca="false">D196+D199</f>
        <v>0</v>
      </c>
      <c r="E201" s="195" t="n">
        <f aca="false">E196+E199</f>
        <v>0</v>
      </c>
      <c r="F201" s="195" t="n">
        <f aca="false">F196+F199</f>
        <v>0</v>
      </c>
      <c r="G201" s="195" t="n">
        <f aca="false">G196+G199</f>
        <v>0</v>
      </c>
      <c r="H201" s="195" t="n">
        <f aca="false">H196+H199</f>
        <v>0</v>
      </c>
      <c r="I201" s="195" t="n">
        <f aca="false">I196+I199</f>
        <v>0</v>
      </c>
      <c r="J201" s="195" t="n">
        <f aca="false">J196+J199</f>
        <v>0</v>
      </c>
      <c r="K201" s="195" t="n">
        <f aca="false">K196+K199</f>
        <v>0</v>
      </c>
      <c r="L201" s="195" t="n">
        <f aca="false">L196+L199</f>
        <v>0</v>
      </c>
      <c r="M201" s="195" t="n">
        <f aca="false">M196+M199</f>
        <v>0</v>
      </c>
      <c r="N201" s="195" t="n">
        <f aca="false">N196+N199</f>
        <v>-72526.5599999999</v>
      </c>
    </row>
    <row r="202" customFormat="false" ht="12" hidden="false" customHeight="false" outlineLevel="0" collapsed="false">
      <c r="A202" s="128" t="s">
        <v>87</v>
      </c>
      <c r="B202" s="195" t="n">
        <f aca="false">B201/B192*100</f>
        <v>0.143392919543201</v>
      </c>
      <c r="C202" s="195" t="e">
        <f aca="false">C201/C192*100</f>
        <v>#DIV/0!</v>
      </c>
      <c r="D202" s="195" t="e">
        <f aca="false">D201/D192*100</f>
        <v>#DIV/0!</v>
      </c>
      <c r="E202" s="195" t="e">
        <f aca="false">E201/E192*100</f>
        <v>#DIV/0!</v>
      </c>
      <c r="F202" s="195" t="e">
        <f aca="false">F201/F192*100</f>
        <v>#DIV/0!</v>
      </c>
      <c r="G202" s="195" t="e">
        <f aca="false">G201/G192*100</f>
        <v>#DIV/0!</v>
      </c>
      <c r="H202" s="195" t="e">
        <f aca="false">H201/H192*100</f>
        <v>#DIV/0!</v>
      </c>
      <c r="I202" s="195" t="e">
        <f aca="false">I201/I192*100</f>
        <v>#DIV/0!</v>
      </c>
      <c r="J202" s="195" t="e">
        <f aca="false">J201/J192*100</f>
        <v>#DIV/0!</v>
      </c>
      <c r="K202" s="195" t="e">
        <f aca="false">K201/K192*100</f>
        <v>#DIV/0!</v>
      </c>
      <c r="L202" s="195" t="e">
        <f aca="false">L201/L192*100</f>
        <v>#DIV/0!</v>
      </c>
      <c r="M202" s="195" t="e">
        <f aca="false">M201/M192*100</f>
        <v>#DIV/0!</v>
      </c>
      <c r="N202" s="195" t="n">
        <f aca="false">N201/N192*100</f>
        <v>-17.5901006086032</v>
      </c>
    </row>
    <row r="205" customFormat="false" ht="12" hidden="false" customHeight="false" outlineLevel="0" collapsed="false">
      <c r="A205" s="196" t="s">
        <v>109</v>
      </c>
    </row>
    <row r="206" customFormat="false" ht="12" hidden="false" customHeight="false" outlineLevel="0" collapsed="false">
      <c r="A206" s="128" t="s">
        <v>80</v>
      </c>
      <c r="B206" s="195" t="n">
        <v>2408.59</v>
      </c>
      <c r="C206" s="195" t="n">
        <f aca="false">B209</f>
        <v>2216.99</v>
      </c>
      <c r="D206" s="195" t="n">
        <f aca="false">C209</f>
        <v>0</v>
      </c>
      <c r="E206" s="195" t="n">
        <f aca="false">D209</f>
        <v>0</v>
      </c>
      <c r="F206" s="195" t="n">
        <f aca="false">E209</f>
        <v>0</v>
      </c>
      <c r="G206" s="195" t="n">
        <f aca="false">F209</f>
        <v>0</v>
      </c>
      <c r="H206" s="195" t="n">
        <f aca="false">G209</f>
        <v>0</v>
      </c>
      <c r="I206" s="195" t="n">
        <f aca="false">H209</f>
        <v>0</v>
      </c>
      <c r="J206" s="195" t="n">
        <f aca="false">I209</f>
        <v>0</v>
      </c>
      <c r="K206" s="195" t="n">
        <f aca="false">J209</f>
        <v>0</v>
      </c>
      <c r="L206" s="195" t="n">
        <f aca="false">K209</f>
        <v>0</v>
      </c>
      <c r="M206" s="195" t="n">
        <f aca="false">L209</f>
        <v>0</v>
      </c>
      <c r="N206" s="200" t="n">
        <f aca="false">SUM(B206:M206)</f>
        <v>4625.58</v>
      </c>
    </row>
    <row r="207" customFormat="false" ht="12" hidden="false" customHeight="false" outlineLevel="0" collapsed="false">
      <c r="A207" s="128" t="s">
        <v>23</v>
      </c>
      <c r="B207" s="195" t="n">
        <v>6310.64</v>
      </c>
      <c r="I207" s="195"/>
      <c r="J207" s="195"/>
      <c r="K207" s="195"/>
      <c r="L207" s="195"/>
      <c r="M207" s="195"/>
      <c r="N207" s="200" t="n">
        <f aca="false">SUM(B207:M207)</f>
        <v>6310.64</v>
      </c>
    </row>
    <row r="208" customFormat="false" ht="12" hidden="false" customHeight="false" outlineLevel="0" collapsed="false">
      <c r="A208" s="128" t="s">
        <v>81</v>
      </c>
      <c r="B208" s="195" t="n">
        <v>6537.46</v>
      </c>
      <c r="I208" s="195"/>
      <c r="J208" s="195"/>
      <c r="K208" s="195"/>
      <c r="L208" s="195"/>
      <c r="M208" s="195"/>
      <c r="N208" s="200" t="n">
        <f aca="false">SUM(B208:M208)</f>
        <v>6537.46</v>
      </c>
    </row>
    <row r="209" customFormat="false" ht="12" hidden="false" customHeight="false" outlineLevel="0" collapsed="false">
      <c r="A209" s="128" t="s">
        <v>82</v>
      </c>
      <c r="B209" s="195" t="n">
        <v>2216.99</v>
      </c>
      <c r="I209" s="195"/>
      <c r="J209" s="195"/>
      <c r="K209" s="195"/>
      <c r="L209" s="195"/>
      <c r="M209" s="195"/>
      <c r="N209" s="200" t="n">
        <f aca="false">SUM(B209:M209)</f>
        <v>2216.99</v>
      </c>
    </row>
    <row r="211" customFormat="false" ht="12" hidden="false" customHeight="false" outlineLevel="0" collapsed="false">
      <c r="A211" s="128" t="s">
        <v>83</v>
      </c>
      <c r="B211" s="195" t="n">
        <f aca="false">SUM(B208:B209)-SUM(B206:B207)</f>
        <v>35.2200000000012</v>
      </c>
      <c r="C211" s="195" t="n">
        <f aca="false">SUM(C208:C209)-SUM(C206:C207)</f>
        <v>-2216.99</v>
      </c>
      <c r="D211" s="195" t="n">
        <f aca="false">SUM(D208:D209)-SUM(D206:D207)</f>
        <v>0</v>
      </c>
      <c r="E211" s="195" t="n">
        <f aca="false">SUM(E208:E209)-SUM(E206:E207)</f>
        <v>0</v>
      </c>
      <c r="F211" s="195" t="n">
        <f aca="false">SUM(F208:F209)-SUM(F206:F207)</f>
        <v>0</v>
      </c>
      <c r="G211" s="195" t="n">
        <f aca="false">SUM(G208:G209)-SUM(G206:G207)</f>
        <v>0</v>
      </c>
      <c r="H211" s="195" t="n">
        <f aca="false">SUM(H208:H209)-SUM(H206:H207)</f>
        <v>0</v>
      </c>
      <c r="I211" s="195" t="n">
        <f aca="false">SUM(I208:I209)-SUM(I206:I207)</f>
        <v>0</v>
      </c>
      <c r="J211" s="195" t="n">
        <f aca="false">SUM(J208:J209)-SUM(J206:J207)</f>
        <v>0</v>
      </c>
      <c r="K211" s="195" t="n">
        <f aca="false">SUM(K208:K209)-SUM(K206:K207)</f>
        <v>0</v>
      </c>
      <c r="L211" s="195" t="n">
        <f aca="false">SUM(L208:L209)-SUM(L206:L207)</f>
        <v>0</v>
      </c>
      <c r="M211" s="195" t="n">
        <f aca="false">SUM(M208:M209)-SUM(M206:M207)</f>
        <v>0</v>
      </c>
      <c r="N211" s="195" t="n">
        <f aca="false">SUM(N208:N209)-SUM(N206:N207)</f>
        <v>-2181.77</v>
      </c>
    </row>
    <row r="212" customFormat="false" ht="12" hidden="false" customHeight="false" outlineLevel="0" collapsed="false">
      <c r="A212" s="128" t="s">
        <v>84</v>
      </c>
      <c r="B212" s="195" t="n">
        <f aca="false">B211/B207*100</f>
        <v>0.558105041643972</v>
      </c>
      <c r="C212" s="195" t="e">
        <f aca="false">C211/C207*100</f>
        <v>#DIV/0!</v>
      </c>
      <c r="D212" s="195" t="e">
        <f aca="false">D211/D207*100</f>
        <v>#DIV/0!</v>
      </c>
      <c r="E212" s="195" t="e">
        <f aca="false">E211/E207*100</f>
        <v>#DIV/0!</v>
      </c>
      <c r="F212" s="195" t="e">
        <f aca="false">F211/F207*100</f>
        <v>#DIV/0!</v>
      </c>
      <c r="G212" s="195" t="e">
        <f aca="false">G211/G207*100</f>
        <v>#DIV/0!</v>
      </c>
      <c r="H212" s="195" t="e">
        <f aca="false">H211/H207*100</f>
        <v>#DIV/0!</v>
      </c>
      <c r="I212" s="195" t="e">
        <f aca="false">I211/I207*100</f>
        <v>#DIV/0!</v>
      </c>
      <c r="J212" s="195" t="e">
        <f aca="false">J211/J207*100</f>
        <v>#DIV/0!</v>
      </c>
      <c r="K212" s="195" t="e">
        <f aca="false">K211/K207*100</f>
        <v>#DIV/0!</v>
      </c>
      <c r="L212" s="195" t="e">
        <f aca="false">L211/L207*100</f>
        <v>#DIV/0!</v>
      </c>
      <c r="M212" s="195" t="e">
        <f aca="false">M211/M207*100</f>
        <v>#DIV/0!</v>
      </c>
      <c r="N212" s="195" t="n">
        <f aca="false">N211/N207*100</f>
        <v>-34.572880088232</v>
      </c>
    </row>
    <row r="214" customFormat="false" ht="12" hidden="false" customHeight="false" outlineLevel="0" collapsed="false">
      <c r="A214" s="128" t="s">
        <v>85</v>
      </c>
      <c r="B214" s="195" t="n">
        <v>0</v>
      </c>
      <c r="C214" s="195" t="n">
        <v>0</v>
      </c>
      <c r="D214" s="195" t="n">
        <v>0</v>
      </c>
      <c r="E214" s="195" t="n">
        <v>0</v>
      </c>
      <c r="F214" s="195" t="n">
        <v>0</v>
      </c>
      <c r="G214" s="195" t="n">
        <v>0</v>
      </c>
      <c r="H214" s="195" t="n">
        <v>0</v>
      </c>
      <c r="I214" s="195" t="n">
        <v>0</v>
      </c>
      <c r="J214" s="195" t="n">
        <v>0</v>
      </c>
      <c r="K214" s="195" t="n">
        <v>0</v>
      </c>
      <c r="L214" s="195" t="n">
        <v>0</v>
      </c>
      <c r="M214" s="195" t="n">
        <v>0</v>
      </c>
      <c r="N214" s="200" t="n">
        <f aca="false">SUM(B214:M214)</f>
        <v>0</v>
      </c>
    </row>
    <row r="216" customFormat="false" ht="12" hidden="false" customHeight="false" outlineLevel="0" collapsed="false">
      <c r="A216" s="128" t="s">
        <v>86</v>
      </c>
      <c r="B216" s="195" t="n">
        <f aca="false">B211+B214</f>
        <v>35.2200000000012</v>
      </c>
      <c r="C216" s="195" t="n">
        <f aca="false">C211+C214</f>
        <v>-2216.99</v>
      </c>
      <c r="D216" s="195" t="n">
        <f aca="false">D211+D214</f>
        <v>0</v>
      </c>
      <c r="E216" s="195" t="n">
        <f aca="false">E211+E214</f>
        <v>0</v>
      </c>
      <c r="F216" s="195" t="n">
        <f aca="false">F211+F214</f>
        <v>0</v>
      </c>
      <c r="G216" s="195" t="n">
        <f aca="false">G211+G214</f>
        <v>0</v>
      </c>
      <c r="H216" s="195" t="n">
        <f aca="false">H211+H214</f>
        <v>0</v>
      </c>
      <c r="I216" s="195" t="n">
        <f aca="false">I211+I214</f>
        <v>0</v>
      </c>
      <c r="J216" s="195" t="n">
        <f aca="false">J211+J214</f>
        <v>0</v>
      </c>
      <c r="K216" s="195" t="n">
        <f aca="false">K211+K214</f>
        <v>0</v>
      </c>
      <c r="L216" s="195" t="n">
        <f aca="false">L211+L214</f>
        <v>0</v>
      </c>
      <c r="M216" s="195" t="n">
        <f aca="false">M211+M214</f>
        <v>0</v>
      </c>
      <c r="N216" s="195" t="n">
        <f aca="false">N211+N214</f>
        <v>-2181.77</v>
      </c>
    </row>
    <row r="217" customFormat="false" ht="12" hidden="false" customHeight="false" outlineLevel="0" collapsed="false">
      <c r="A217" s="128" t="s">
        <v>87</v>
      </c>
      <c r="B217" s="195" t="n">
        <f aca="false">B216/B207*100</f>
        <v>0.558105041643972</v>
      </c>
      <c r="C217" s="195" t="e">
        <f aca="false">C216/C207*100</f>
        <v>#DIV/0!</v>
      </c>
      <c r="D217" s="195" t="e">
        <f aca="false">D216/D207*100</f>
        <v>#DIV/0!</v>
      </c>
      <c r="E217" s="195" t="e">
        <f aca="false">E216/E207*100</f>
        <v>#DIV/0!</v>
      </c>
      <c r="F217" s="195" t="e">
        <f aca="false">F216/F207*100</f>
        <v>#DIV/0!</v>
      </c>
      <c r="G217" s="195" t="e">
        <f aca="false">G216/G207*100</f>
        <v>#DIV/0!</v>
      </c>
      <c r="H217" s="195" t="e">
        <f aca="false">H216/H207*100</f>
        <v>#DIV/0!</v>
      </c>
      <c r="I217" s="195" t="e">
        <f aca="false">I216/I207*100</f>
        <v>#DIV/0!</v>
      </c>
      <c r="J217" s="195" t="e">
        <f aca="false">J216/J207*100</f>
        <v>#DIV/0!</v>
      </c>
      <c r="K217" s="195" t="e">
        <f aca="false">K216/K207*100</f>
        <v>#DIV/0!</v>
      </c>
      <c r="L217" s="195" t="e">
        <f aca="false">L216/L207*100</f>
        <v>#DIV/0!</v>
      </c>
      <c r="M217" s="195" t="e">
        <f aca="false">M216/M207*100</f>
        <v>#DIV/0!</v>
      </c>
      <c r="N217" s="195" t="n">
        <f aca="false">N216/N207*100</f>
        <v>-34.572880088232</v>
      </c>
    </row>
    <row r="219" customFormat="false" ht="12" hidden="false" customHeight="false" outlineLevel="0" collapsed="false">
      <c r="A219" s="196" t="s">
        <v>110</v>
      </c>
    </row>
    <row r="220" customFormat="false" ht="12" hidden="false" customHeight="false" outlineLevel="0" collapsed="false">
      <c r="A220" s="128" t="s">
        <v>80</v>
      </c>
      <c r="B220" s="195" t="n">
        <v>53351.79</v>
      </c>
      <c r="C220" s="195" t="n">
        <f aca="false">B223</f>
        <v>50623.5</v>
      </c>
      <c r="D220" s="195" t="n">
        <f aca="false">C223</f>
        <v>0</v>
      </c>
      <c r="E220" s="195" t="n">
        <f aca="false">D223</f>
        <v>0</v>
      </c>
      <c r="F220" s="195" t="n">
        <f aca="false">E223</f>
        <v>0</v>
      </c>
      <c r="G220" s="195" t="n">
        <f aca="false">F223</f>
        <v>0</v>
      </c>
      <c r="H220" s="195" t="n">
        <f aca="false">G223</f>
        <v>0</v>
      </c>
      <c r="I220" s="195" t="n">
        <f aca="false">H223</f>
        <v>0</v>
      </c>
      <c r="J220" s="195" t="n">
        <f aca="false">I223</f>
        <v>0</v>
      </c>
      <c r="K220" s="195" t="n">
        <f aca="false">J223</f>
        <v>0</v>
      </c>
      <c r="L220" s="195" t="n">
        <f aca="false">K223</f>
        <v>0</v>
      </c>
      <c r="M220" s="195" t="n">
        <f aca="false">L223</f>
        <v>0</v>
      </c>
      <c r="N220" s="200" t="n">
        <f aca="false">SUM(B220:M220)</f>
        <v>103975.29</v>
      </c>
    </row>
    <row r="221" customFormat="false" ht="12" hidden="false" customHeight="false" outlineLevel="0" collapsed="false">
      <c r="A221" s="128" t="s">
        <v>23</v>
      </c>
      <c r="B221" s="195" t="n">
        <v>1083952.95</v>
      </c>
      <c r="I221" s="195"/>
      <c r="J221" s="195"/>
      <c r="K221" s="195"/>
      <c r="L221" s="195"/>
      <c r="M221" s="195"/>
      <c r="N221" s="200" t="n">
        <f aca="false">SUM(B221:M221)</f>
        <v>1083952.95</v>
      </c>
    </row>
    <row r="222" customFormat="false" ht="12" hidden="false" customHeight="false" outlineLevel="0" collapsed="false">
      <c r="A222" s="128" t="s">
        <v>81</v>
      </c>
      <c r="B222" s="195" t="n">
        <v>1084759.56</v>
      </c>
      <c r="I222" s="195"/>
      <c r="J222" s="195"/>
      <c r="K222" s="195"/>
      <c r="L222" s="195"/>
      <c r="M222" s="195"/>
      <c r="N222" s="200" t="n">
        <f aca="false">SUM(B222:M222)</f>
        <v>1084759.56</v>
      </c>
    </row>
    <row r="223" customFormat="false" ht="12" hidden="false" customHeight="false" outlineLevel="0" collapsed="false">
      <c r="A223" s="128" t="s">
        <v>82</v>
      </c>
      <c r="B223" s="195" t="n">
        <v>50623.5</v>
      </c>
      <c r="I223" s="195"/>
      <c r="J223" s="195"/>
      <c r="K223" s="195"/>
      <c r="L223" s="195"/>
      <c r="M223" s="195"/>
      <c r="N223" s="200" t="n">
        <f aca="false">SUM(B223:M223)</f>
        <v>50623.5</v>
      </c>
    </row>
    <row r="225" customFormat="false" ht="12" hidden="false" customHeight="false" outlineLevel="0" collapsed="false">
      <c r="A225" s="128" t="s">
        <v>83</v>
      </c>
      <c r="B225" s="195" t="n">
        <f aca="false">SUM(B222:B223)-SUM(B220:B221)</f>
        <v>-1921.67999999993</v>
      </c>
      <c r="C225" s="195" t="n">
        <f aca="false">SUM(C222:C223)-SUM(C220:C221)</f>
        <v>-50623.5</v>
      </c>
      <c r="D225" s="195" t="n">
        <f aca="false">SUM(D222:D223)-SUM(D220:D221)</f>
        <v>0</v>
      </c>
      <c r="E225" s="195" t="n">
        <f aca="false">SUM(E222:E223)-SUM(E220:E221)</f>
        <v>0</v>
      </c>
      <c r="F225" s="195" t="n">
        <f aca="false">SUM(F222:F223)-SUM(F220:F221)</f>
        <v>0</v>
      </c>
      <c r="G225" s="195" t="n">
        <f aca="false">SUM(G222:G223)-SUM(G220:G221)</f>
        <v>0</v>
      </c>
      <c r="H225" s="195" t="n">
        <f aca="false">SUM(H222:H223)-SUM(H220:H221)</f>
        <v>0</v>
      </c>
      <c r="I225" s="195" t="n">
        <f aca="false">SUM(I222:I223)-SUM(I220:I221)</f>
        <v>0</v>
      </c>
      <c r="J225" s="195" t="n">
        <f aca="false">SUM(J222:J223)-SUM(J220:J221)</f>
        <v>0</v>
      </c>
      <c r="K225" s="195" t="n">
        <f aca="false">SUM(K222:K223)-SUM(K220:K221)</f>
        <v>0</v>
      </c>
      <c r="L225" s="195" t="n">
        <f aca="false">SUM(L222:L223)-SUM(L220:L221)</f>
        <v>0</v>
      </c>
      <c r="M225" s="195" t="n">
        <f aca="false">SUM(M222:M223)-SUM(M220:M221)</f>
        <v>0</v>
      </c>
      <c r="N225" s="195" t="n">
        <f aca="false">SUM(N222:N223)-SUM(N220:N221)</f>
        <v>-52545.1799999999</v>
      </c>
    </row>
    <row r="226" customFormat="false" ht="12" hidden="false" customHeight="false" outlineLevel="0" collapsed="false">
      <c r="A226" s="128" t="s">
        <v>84</v>
      </c>
      <c r="B226" s="195" t="n">
        <f aca="false">B225/B221*100</f>
        <v>-0.177284447632154</v>
      </c>
      <c r="C226" s="195" t="e">
        <f aca="false">C225/C221*100</f>
        <v>#DIV/0!</v>
      </c>
      <c r="D226" s="195" t="e">
        <f aca="false">D225/D221*100</f>
        <v>#DIV/0!</v>
      </c>
      <c r="E226" s="195" t="e">
        <f aca="false">E225/E221*100</f>
        <v>#DIV/0!</v>
      </c>
      <c r="F226" s="195" t="e">
        <f aca="false">F225/F221*100</f>
        <v>#DIV/0!</v>
      </c>
      <c r="G226" s="195" t="e">
        <f aca="false">G225/G221*100</f>
        <v>#DIV/0!</v>
      </c>
      <c r="H226" s="195" t="e">
        <f aca="false">H225/H221*100</f>
        <v>#DIV/0!</v>
      </c>
      <c r="I226" s="195" t="e">
        <f aca="false">I225/I221*100</f>
        <v>#DIV/0!</v>
      </c>
      <c r="J226" s="195" t="e">
        <f aca="false">J225/J221*100</f>
        <v>#DIV/0!</v>
      </c>
      <c r="K226" s="195" t="e">
        <f aca="false">K225/K221*100</f>
        <v>#DIV/0!</v>
      </c>
      <c r="L226" s="195" t="e">
        <f aca="false">L225/L221*100</f>
        <v>#DIV/0!</v>
      </c>
      <c r="M226" s="195" t="e">
        <f aca="false">M225/M221*100</f>
        <v>#DIV/0!</v>
      </c>
      <c r="N226" s="195" t="n">
        <f aca="false">N225/N221*100</f>
        <v>-4.84755173183485</v>
      </c>
    </row>
    <row r="228" customFormat="false" ht="12" hidden="false" customHeight="false" outlineLevel="0" collapsed="false">
      <c r="A228" s="128" t="s">
        <v>85</v>
      </c>
      <c r="B228" s="195" t="n">
        <v>0</v>
      </c>
      <c r="C228" s="195" t="n">
        <v>3962.82</v>
      </c>
      <c r="D228" s="195" t="n">
        <v>0</v>
      </c>
      <c r="E228" s="195" t="n">
        <v>-346.74</v>
      </c>
      <c r="F228" s="195" t="n">
        <v>0</v>
      </c>
      <c r="G228" s="195" t="n">
        <v>0</v>
      </c>
      <c r="H228" s="195" t="n">
        <v>247.64</v>
      </c>
      <c r="I228" s="195" t="n">
        <v>0</v>
      </c>
      <c r="J228" s="195" t="n">
        <v>0</v>
      </c>
      <c r="K228" s="195" t="n">
        <v>0</v>
      </c>
      <c r="L228" s="195" t="n">
        <v>0</v>
      </c>
      <c r="M228" s="195" t="n">
        <v>0</v>
      </c>
      <c r="N228" s="200" t="n">
        <f aca="false">SUM(B228:M228)</f>
        <v>3863.72</v>
      </c>
    </row>
    <row r="230" customFormat="false" ht="12" hidden="false" customHeight="false" outlineLevel="0" collapsed="false">
      <c r="A230" s="128" t="s">
        <v>86</v>
      </c>
      <c r="B230" s="195" t="n">
        <f aca="false">B225+B228</f>
        <v>-1921.67999999993</v>
      </c>
      <c r="C230" s="195" t="n">
        <f aca="false">C225+C228</f>
        <v>-46660.68</v>
      </c>
      <c r="D230" s="195" t="n">
        <f aca="false">D225+D228</f>
        <v>0</v>
      </c>
      <c r="E230" s="195" t="n">
        <f aca="false">E225-E228</f>
        <v>346.74</v>
      </c>
      <c r="F230" s="195" t="n">
        <f aca="false">F225+F228</f>
        <v>0</v>
      </c>
      <c r="G230" s="195" t="n">
        <f aca="false">G225+G228</f>
        <v>0</v>
      </c>
      <c r="H230" s="195" t="n">
        <f aca="false">H225-H228</f>
        <v>-247.64</v>
      </c>
      <c r="I230" s="195" t="n">
        <f aca="false">I225+I228</f>
        <v>0</v>
      </c>
      <c r="J230" s="195" t="n">
        <f aca="false">J225+J228</f>
        <v>0</v>
      </c>
      <c r="K230" s="195" t="n">
        <f aca="false">K225+K228</f>
        <v>0</v>
      </c>
      <c r="L230" s="195" t="n">
        <f aca="false">L225+L228</f>
        <v>0</v>
      </c>
      <c r="M230" s="195" t="n">
        <f aca="false">M225+M228</f>
        <v>0</v>
      </c>
      <c r="N230" s="195" t="n">
        <f aca="false">N225+N228</f>
        <v>-48681.4599999999</v>
      </c>
    </row>
    <row r="231" customFormat="false" ht="12" hidden="false" customHeight="false" outlineLevel="0" collapsed="false">
      <c r="A231" s="128" t="s">
        <v>87</v>
      </c>
      <c r="B231" s="195" t="n">
        <f aca="false">B230/B221*100</f>
        <v>-0.177284447632154</v>
      </c>
      <c r="C231" s="195" t="e">
        <f aca="false">C230/C221*100</f>
        <v>#DIV/0!</v>
      </c>
      <c r="D231" s="195" t="e">
        <f aca="false">D230/D221*100</f>
        <v>#DIV/0!</v>
      </c>
      <c r="E231" s="195" t="e">
        <f aca="false">E230/E221*100</f>
        <v>#DIV/0!</v>
      </c>
      <c r="F231" s="195" t="e">
        <f aca="false">F230/F221*100</f>
        <v>#DIV/0!</v>
      </c>
      <c r="G231" s="195" t="e">
        <f aca="false">G230/G221*100</f>
        <v>#DIV/0!</v>
      </c>
      <c r="H231" s="195" t="e">
        <f aca="false">H230/H221*100</f>
        <v>#DIV/0!</v>
      </c>
      <c r="I231" s="195" t="e">
        <f aca="false">I230/I221*100</f>
        <v>#DIV/0!</v>
      </c>
      <c r="J231" s="195" t="e">
        <f aca="false">J230/J221*100</f>
        <v>#DIV/0!</v>
      </c>
      <c r="K231" s="195" t="e">
        <f aca="false">K230/K221*100</f>
        <v>#DIV/0!</v>
      </c>
      <c r="L231" s="195" t="e">
        <f aca="false">L230/L221*100</f>
        <v>#DIV/0!</v>
      </c>
      <c r="M231" s="195" t="e">
        <f aca="false">M230/M221*100</f>
        <v>#DIV/0!</v>
      </c>
      <c r="N231" s="195" t="n">
        <f aca="false">N230/N221*100</f>
        <v>-4.49110452626195</v>
      </c>
    </row>
    <row r="233" customFormat="false" ht="12" hidden="false" customHeight="false" outlineLevel="0" collapsed="false">
      <c r="A233" s="196" t="s">
        <v>111</v>
      </c>
    </row>
    <row r="234" customFormat="false" ht="12" hidden="false" customHeight="false" outlineLevel="0" collapsed="false">
      <c r="A234" s="128" t="s">
        <v>80</v>
      </c>
      <c r="B234" s="195" t="n">
        <f aca="false">B220+B206+B191+B177+B163+B148+B134+B120+B105+B91+B77+B62+B48+B33+B19+B5</f>
        <v>313276.66</v>
      </c>
      <c r="C234" s="195" t="n">
        <v>0</v>
      </c>
      <c r="D234" s="195" t="n">
        <f aca="false">D220+D206+D191+D177+D163+D148+D134+D120+D105+D91+D77+D62+D48+D33+D19+D5</f>
        <v>0</v>
      </c>
      <c r="E234" s="195" t="n">
        <f aca="false">E220+E206+E191+E177+E163+E148+E134+E120+E105+E91+E77+E62+E48+E33+E19+E5</f>
        <v>0</v>
      </c>
      <c r="F234" s="195" t="n">
        <f aca="false">F220+F206+F191+F177+F163+F148+F134+F120+F105+F91+F77+F62+F48+F33+F19+F5</f>
        <v>0</v>
      </c>
      <c r="G234" s="195" t="n">
        <f aca="false">G220+G206+G191+G177+G163+G148+G134+G120+G105+G91+G77+G62+G48+G33+G19+G5</f>
        <v>0</v>
      </c>
      <c r="H234" s="195" t="n">
        <f aca="false">H220+H206+H191+H177+H163+H148+H134+H120+H105+H91+H77+H62+H48+H33+H19+H5</f>
        <v>0</v>
      </c>
      <c r="I234" s="195" t="n">
        <f aca="false">I220+I206+I191+I177+I163+I148+I134+I120+I105+I91+I77+I62+I48+I33+I19+I5</f>
        <v>0</v>
      </c>
      <c r="J234" s="195" t="n">
        <f aca="false">J220+J206+J191+J177+J163+J148+J134+J120+J105+J91+J77+J62+J48+J33+J19+J5</f>
        <v>0</v>
      </c>
      <c r="K234" s="195" t="n">
        <f aca="false">K220+K206+K191+K177+K163+K148+K134+K120+K105+K91+K77+K62+K48+K33+K19+K5</f>
        <v>0</v>
      </c>
      <c r="L234" s="195" t="n">
        <f aca="false">L220+L206+L191+L177+L163+L148+L134+L120+L105+L91+L77+L62+L48+L33+L19+L5</f>
        <v>0</v>
      </c>
      <c r="M234" s="195" t="n">
        <f aca="false">M220+M206+M191+M177+M163+M148+M134+M120+M105+M91+M77+M62+M48+M33+M19+M5</f>
        <v>0</v>
      </c>
      <c r="N234" s="200" t="n">
        <f aca="false">SUM(B234:M234)</f>
        <v>313276.66</v>
      </c>
    </row>
    <row r="235" customFormat="false" ht="12" hidden="false" customHeight="false" outlineLevel="0" collapsed="false">
      <c r="A235" s="128" t="s">
        <v>23</v>
      </c>
      <c r="B235" s="195" t="n">
        <v>781728.1</v>
      </c>
      <c r="I235" s="195"/>
      <c r="J235" s="195"/>
      <c r="K235" s="195"/>
      <c r="L235" s="195"/>
      <c r="M235" s="195"/>
      <c r="N235" s="200" t="n">
        <f aca="false">SUM(B235:M235)</f>
        <v>781728.1</v>
      </c>
    </row>
    <row r="236" customFormat="false" ht="12" hidden="false" customHeight="false" outlineLevel="0" collapsed="false">
      <c r="A236" s="128" t="s">
        <v>81</v>
      </c>
      <c r="B236" s="195" t="n">
        <v>757399.07</v>
      </c>
      <c r="I236" s="195"/>
      <c r="J236" s="195"/>
      <c r="K236" s="195"/>
      <c r="L236" s="195"/>
      <c r="M236" s="195"/>
      <c r="N236" s="200" t="n">
        <f aca="false">SUM(B236:M236)</f>
        <v>757399.07</v>
      </c>
    </row>
    <row r="237" customFormat="false" ht="12" hidden="false" customHeight="false" outlineLevel="0" collapsed="false">
      <c r="A237" s="128" t="s">
        <v>82</v>
      </c>
      <c r="B237" s="195" t="n">
        <f aca="false">B223+B209+B194+B180+B166+B151+B137+B123+B108+B94+B80+B65+B51+B36+B22+B8</f>
        <v>334240.2</v>
      </c>
      <c r="C237" s="195" t="n">
        <f aca="false">C223+C209+C194+C180+C166+C151+C137+C123+C108+C94+C80+C65+C51+C36+C22+C8</f>
        <v>0</v>
      </c>
      <c r="D237" s="195" t="n">
        <f aca="false">D223+D209+D194+D180+D166+D151+D137+D123+D108+D94+D80+D65+D51+D36+D22+D8</f>
        <v>0</v>
      </c>
      <c r="E237" s="195" t="n">
        <f aca="false">E223+E209+E194+E180+E166+E151+E137+E123+E108+E94+E80+E65+E51+E36+E22+E8</f>
        <v>0</v>
      </c>
      <c r="F237" s="195" t="n">
        <f aca="false">F223+F209+F194+F180+F166+F151+F137+F123+F108+F94+F80+F65+F51+F36+F22+F8</f>
        <v>0</v>
      </c>
      <c r="G237" s="195" t="n">
        <f aca="false">G223+G209+G194+G180+G166+G151+G137+G123+G108+G94+G80+G65+G51+G36+G22+G8</f>
        <v>0</v>
      </c>
      <c r="H237" s="195" t="n">
        <f aca="false">H223+H209+H194+H180+H166+H151+H137+H123+H108+H94+H80+H65+H51+H36+H22+H8</f>
        <v>0</v>
      </c>
      <c r="I237" s="195" t="n">
        <f aca="false">I223+I209+I194+I180+I166+I151+I137+I123+I108+I94+I80+I65+I51+I36+I22+I8</f>
        <v>0</v>
      </c>
      <c r="J237" s="195" t="n">
        <f aca="false">J223+J209+J194+J180+J166+J151+J137+J123+J108+J94+J80+J65+J51+J36+J22+J8</f>
        <v>0</v>
      </c>
      <c r="K237" s="195" t="n">
        <f aca="false">K223+K209+K194+K180+K166+K151+K137+K123+K108+K94+K80+K65+K51+K36+K22+K8</f>
        <v>0</v>
      </c>
      <c r="L237" s="195" t="n">
        <f aca="false">L223+L209+L194+L180+L166+L151+L137+L123+L108+L94+L80+L65+L51+L36+L22+L8</f>
        <v>0</v>
      </c>
      <c r="M237" s="195" t="n">
        <f aca="false">M223+M209+M194+M180+M166+M151+M137+M123+M108+M94+M80+M65+M51+M36+M22+M8</f>
        <v>0</v>
      </c>
      <c r="N237" s="200" t="n">
        <f aca="false">SUM(B237:M237)</f>
        <v>334240.2</v>
      </c>
    </row>
    <row r="239" customFormat="false" ht="12" hidden="false" customHeight="false" outlineLevel="0" collapsed="false">
      <c r="A239" s="128" t="s">
        <v>83</v>
      </c>
      <c r="B239" s="195" t="n">
        <f aca="false">SUM(B236:B237)-SUM(B234:B235)</f>
        <v>-3365.48999999999</v>
      </c>
      <c r="C239" s="195" t="n">
        <f aca="false">SUM(C236:C237)-SUM(C234:C235)</f>
        <v>0</v>
      </c>
      <c r="D239" s="195" t="n">
        <f aca="false">SUM(D236:D237)-SUM(D234:D235)</f>
        <v>0</v>
      </c>
      <c r="E239" s="195" t="n">
        <f aca="false">SUM(E236:E237)-SUM(E234:E235)</f>
        <v>0</v>
      </c>
      <c r="F239" s="195" t="n">
        <f aca="false">SUM(F236:F237)-SUM(F234:F235)</f>
        <v>0</v>
      </c>
      <c r="G239" s="195" t="n">
        <f aca="false">SUM(G236:G237)-SUM(G234:G235)</f>
        <v>0</v>
      </c>
      <c r="H239" s="195" t="n">
        <f aca="false">SUM(H236:H237)-SUM(H234:H235)</f>
        <v>0</v>
      </c>
      <c r="I239" s="195" t="n">
        <f aca="false">SUM(I236:I237)-SUM(I234:I235)</f>
        <v>0</v>
      </c>
      <c r="J239" s="195" t="n">
        <f aca="false">SUM(J236:J237)-SUM(J234:J235)</f>
        <v>0</v>
      </c>
      <c r="K239" s="195" t="n">
        <f aca="false">SUM(K236:K237)-SUM(K234:K235)</f>
        <v>0</v>
      </c>
      <c r="L239" s="195" t="n">
        <f aca="false">SUM(L236:L237)-SUM(L234:L235)</f>
        <v>0</v>
      </c>
      <c r="M239" s="195" t="n">
        <f aca="false">SUM(M236:M237)-SUM(M234:M235)</f>
        <v>0</v>
      </c>
      <c r="N239" s="195" t="n">
        <f aca="false">SUM(B239:M239)</f>
        <v>-3365.48999999999</v>
      </c>
    </row>
    <row r="240" customFormat="false" ht="12" hidden="false" customHeight="false" outlineLevel="0" collapsed="false">
      <c r="A240" s="128" t="s">
        <v>84</v>
      </c>
      <c r="B240" s="195" t="n">
        <f aca="false">B239/B235*100</f>
        <v>-0.430519255991948</v>
      </c>
      <c r="C240" s="195" t="e">
        <f aca="false">C239/C235*100</f>
        <v>#DIV/0!</v>
      </c>
      <c r="D240" s="195" t="e">
        <f aca="false">D239/D235*100</f>
        <v>#DIV/0!</v>
      </c>
      <c r="E240" s="195" t="e">
        <f aca="false">E239/E235*100</f>
        <v>#DIV/0!</v>
      </c>
      <c r="F240" s="195" t="e">
        <f aca="false">F239/F235*100</f>
        <v>#DIV/0!</v>
      </c>
      <c r="G240" s="195" t="e">
        <f aca="false">G239/G235*100</f>
        <v>#DIV/0!</v>
      </c>
      <c r="H240" s="195" t="e">
        <f aca="false">H239/H235*100</f>
        <v>#DIV/0!</v>
      </c>
      <c r="I240" s="195" t="e">
        <f aca="false">I239/I235*100</f>
        <v>#DIV/0!</v>
      </c>
      <c r="J240" s="195" t="e">
        <f aca="false">J239/J235*100</f>
        <v>#DIV/0!</v>
      </c>
      <c r="K240" s="195" t="e">
        <f aca="false">K239/K235*100</f>
        <v>#DIV/0!</v>
      </c>
      <c r="L240" s="195" t="e">
        <f aca="false">L239/L235*100</f>
        <v>#DIV/0!</v>
      </c>
      <c r="M240" s="195" t="e">
        <f aca="false">M239/M235*100</f>
        <v>#DIV/0!</v>
      </c>
      <c r="N240" s="195" t="n">
        <f aca="false">N239/N235*100</f>
        <v>-0.430519255991948</v>
      </c>
    </row>
    <row r="242" customFormat="false" ht="12" hidden="false" customHeight="false" outlineLevel="0" collapsed="false">
      <c r="A242" s="128" t="s">
        <v>85</v>
      </c>
      <c r="B242" s="195" t="n">
        <v>0</v>
      </c>
      <c r="C242" s="195" t="n">
        <v>0</v>
      </c>
      <c r="D242" s="195" t="n">
        <f aca="false">D228+D214+D199+D185+D171+D156+D142+D128+D113+D99+D85+D70+D56+D41+D27+D13</f>
        <v>0</v>
      </c>
      <c r="E242" s="195" t="n">
        <v>0</v>
      </c>
      <c r="F242" s="195" t="n">
        <v>0</v>
      </c>
      <c r="G242" s="195" t="n">
        <f aca="false">G228+G214+G199+G185+G171+G156+G142+G128+G113+G99+G85+G70+G56+G41+G27+G13</f>
        <v>0</v>
      </c>
      <c r="H242" s="195" t="n">
        <v>0</v>
      </c>
      <c r="I242" s="195" t="n">
        <f aca="false">I228+I214+I199+I185+I171+I156+I142+I128+I113+I99+I85+I70+I56+I41+I27+I13</f>
        <v>0</v>
      </c>
      <c r="J242" s="195" t="n">
        <f aca="false">J228+J214+J199+J185+J171+J156+J142+J128+J113+J99+J85+J70+J56+J41+J27+J13</f>
        <v>0</v>
      </c>
      <c r="K242" s="195" t="n">
        <f aca="false">K228+K214+K199+K185+K171+K156+K142+K128+K113+K99+K85+K70+K56+K41+K27+K13</f>
        <v>0</v>
      </c>
      <c r="L242" s="195" t="n">
        <f aca="false">L228+L214+L199+L185+L171+L156+L142+L128+L113+L99+L85+L70+L56+L41+L27+L13</f>
        <v>0</v>
      </c>
      <c r="M242" s="195" t="n">
        <f aca="false">M228+M214+M199+M185+M171+M156+M142+M128+M113+M99+M85+M70+M56+M41+M27+M13</f>
        <v>0</v>
      </c>
      <c r="N242" s="200" t="n">
        <f aca="false">SUM(B242:M242)</f>
        <v>0</v>
      </c>
    </row>
    <row r="244" customFormat="false" ht="12" hidden="false" customHeight="false" outlineLevel="0" collapsed="false">
      <c r="A244" s="128" t="s">
        <v>86</v>
      </c>
      <c r="B244" s="195" t="n">
        <f aca="false">B239+B242</f>
        <v>-3365.48999999999</v>
      </c>
      <c r="C244" s="195" t="n">
        <f aca="false">C239+C242</f>
        <v>0</v>
      </c>
      <c r="D244" s="195" t="n">
        <f aca="false">D239+D242</f>
        <v>0</v>
      </c>
      <c r="E244" s="195" t="n">
        <f aca="false">E239+E242</f>
        <v>0</v>
      </c>
      <c r="F244" s="195" t="n">
        <f aca="false">F239+F242</f>
        <v>0</v>
      </c>
      <c r="G244" s="195" t="n">
        <f aca="false">G239+G242</f>
        <v>0</v>
      </c>
      <c r="H244" s="195" t="n">
        <f aca="false">H239+H242</f>
        <v>0</v>
      </c>
      <c r="I244" s="195" t="n">
        <f aca="false">I239+I242</f>
        <v>0</v>
      </c>
      <c r="J244" s="195" t="n">
        <f aca="false">J239+J242</f>
        <v>0</v>
      </c>
      <c r="K244" s="195" t="n">
        <f aca="false">K239+K242</f>
        <v>0</v>
      </c>
      <c r="L244" s="195" t="n">
        <f aca="false">L239+L242</f>
        <v>0</v>
      </c>
      <c r="M244" s="195" t="n">
        <f aca="false">M239+M242</f>
        <v>0</v>
      </c>
      <c r="N244" s="195" t="n">
        <f aca="false">N239+N242</f>
        <v>-3365.48999999999</v>
      </c>
    </row>
    <row r="245" customFormat="false" ht="12" hidden="false" customHeight="false" outlineLevel="0" collapsed="false">
      <c r="A245" s="128" t="s">
        <v>87</v>
      </c>
      <c r="B245" s="195" t="n">
        <f aca="false">B244/B235*100</f>
        <v>-0.430519255991948</v>
      </c>
      <c r="C245" s="195" t="e">
        <f aca="false">C244/C235*100</f>
        <v>#DIV/0!</v>
      </c>
      <c r="D245" s="195" t="e">
        <f aca="false">D244/D235*100</f>
        <v>#DIV/0!</v>
      </c>
      <c r="E245" s="195" t="e">
        <f aca="false">E244/E235*100</f>
        <v>#DIV/0!</v>
      </c>
      <c r="F245" s="195" t="e">
        <f aca="false">F244/F235*100</f>
        <v>#DIV/0!</v>
      </c>
      <c r="G245" s="195" t="e">
        <f aca="false">G244/G235*100</f>
        <v>#DIV/0!</v>
      </c>
      <c r="H245" s="195" t="e">
        <f aca="false">H244/H235*100</f>
        <v>#DIV/0!</v>
      </c>
      <c r="I245" s="195" t="e">
        <f aca="false">I244/I235*100</f>
        <v>#DIV/0!</v>
      </c>
      <c r="J245" s="195" t="e">
        <f aca="false">J244/J235*100</f>
        <v>#DIV/0!</v>
      </c>
      <c r="K245" s="195" t="e">
        <f aca="false">K244/K235*100</f>
        <v>#DIV/0!</v>
      </c>
      <c r="L245" s="195" t="e">
        <f aca="false">L244/L235*100</f>
        <v>#DIV/0!</v>
      </c>
      <c r="M245" s="195" t="e">
        <f aca="false">M244/M235*100</f>
        <v>#DIV/0!</v>
      </c>
      <c r="N245" s="195" t="n">
        <f aca="false">N244/N235*100</f>
        <v>-0.430519255991948</v>
      </c>
    </row>
    <row r="248" customFormat="false" ht="12" hidden="false" customHeight="false" outlineLevel="0" collapsed="false">
      <c r="A248" s="196"/>
    </row>
    <row r="262" customFormat="false" ht="12" hidden="false" customHeight="false" outlineLevel="0" collapsed="false">
      <c r="A262" s="196"/>
    </row>
    <row r="276" customFormat="false" ht="12" hidden="false" customHeight="false" outlineLevel="0" collapsed="false">
      <c r="A276" s="196"/>
    </row>
    <row r="291" customFormat="false" ht="12" hidden="false" customHeight="false" outlineLevel="0" collapsed="false">
      <c r="A291" s="196"/>
    </row>
    <row r="305" customFormat="false" ht="12" hidden="false" customHeight="false" outlineLevel="0" collapsed="false">
      <c r="A305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30" man="true" max="16383" min="0"/>
    <brk id="102" man="true" max="16383" min="0"/>
    <brk id="145" man="true" max="16383" min="0"/>
    <brk id="188" man="true" max="16383" min="0"/>
    <brk id="231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112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113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42144.7</v>
      </c>
      <c r="C5" s="195" t="n">
        <f aca="false">B8</f>
        <v>37813.92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79958.62</v>
      </c>
    </row>
    <row r="6" customFormat="false" ht="12" hidden="false" customHeight="false" outlineLevel="0" collapsed="false">
      <c r="A6" s="128" t="s">
        <v>23</v>
      </c>
      <c r="B6" s="195" t="n">
        <v>69274.59</v>
      </c>
      <c r="G6" s="200"/>
      <c r="I6" s="195"/>
      <c r="J6" s="195"/>
      <c r="K6" s="195"/>
      <c r="L6" s="195"/>
      <c r="M6" s="195"/>
      <c r="N6" s="200" t="n">
        <f aca="false">SUM(B6:M6)</f>
        <v>69274.59</v>
      </c>
    </row>
    <row r="7" customFormat="false" ht="12" hidden="false" customHeight="false" outlineLevel="0" collapsed="false">
      <c r="A7" s="128" t="s">
        <v>81</v>
      </c>
      <c r="B7" s="195" t="n">
        <v>73587.92</v>
      </c>
      <c r="G7" s="200"/>
      <c r="I7" s="195"/>
      <c r="J7" s="195"/>
      <c r="K7" s="195"/>
      <c r="L7" s="195"/>
      <c r="M7" s="195"/>
      <c r="N7" s="200" t="n">
        <f aca="false">SUM(B7:M7)</f>
        <v>73587.92</v>
      </c>
    </row>
    <row r="8" customFormat="false" ht="12" hidden="false" customHeight="false" outlineLevel="0" collapsed="false">
      <c r="A8" s="128" t="s">
        <v>82</v>
      </c>
      <c r="B8" s="195" t="n">
        <v>37813.92</v>
      </c>
      <c r="G8" s="200"/>
      <c r="I8" s="195"/>
      <c r="J8" s="195"/>
      <c r="K8" s="195"/>
      <c r="L8" s="195"/>
      <c r="M8" s="195"/>
      <c r="N8" s="200" t="n">
        <f aca="false">SUM(B8:M8)</f>
        <v>37813.92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-17.4499999999971</v>
      </c>
      <c r="C10" s="195" t="n">
        <f aca="false">SUM(C7:C8)-SUM(C5:C6)</f>
        <v>-37813.92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-37831.37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-0.0251896113712071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-54.6107454407164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B10+B13</f>
        <v>-17.4499999999971</v>
      </c>
      <c r="C15" s="195" t="n">
        <f aca="false">C10+C13</f>
        <v>-37813.92</v>
      </c>
      <c r="D15" s="195" t="n">
        <f aca="false">D10+D13</f>
        <v>0</v>
      </c>
      <c r="E15" s="195" t="n">
        <f aca="false">E10+E13</f>
        <v>0</v>
      </c>
      <c r="F15" s="195" t="n">
        <f aca="false">F10+F13</f>
        <v>0</v>
      </c>
      <c r="G15" s="195" t="n">
        <f aca="false">G10+G13</f>
        <v>0</v>
      </c>
      <c r="H15" s="195" t="n">
        <f aca="false">H10+H13</f>
        <v>0</v>
      </c>
      <c r="I15" s="195" t="n">
        <f aca="false">I10+I13</f>
        <v>0</v>
      </c>
      <c r="J15" s="195" t="n">
        <f aca="false">J10+J13</f>
        <v>0</v>
      </c>
      <c r="K15" s="195" t="n">
        <f aca="false">K10+K13</f>
        <v>0</v>
      </c>
      <c r="L15" s="195" t="n">
        <f aca="false">L10+L13</f>
        <v>0</v>
      </c>
      <c r="M15" s="195" t="n">
        <f aca="false">M10+M13</f>
        <v>0</v>
      </c>
      <c r="N15" s="195" t="n">
        <f aca="false">N10+N13</f>
        <v>-37831.37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-0.0251896113712071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-54.6107454407164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9" t="s">
        <v>114</v>
      </c>
    </row>
    <row r="19" customFormat="false" ht="12" hidden="false" customHeight="false" outlineLevel="0" collapsed="false">
      <c r="A19" s="128" t="s">
        <v>80</v>
      </c>
      <c r="B19" s="195" t="n">
        <v>19595.64</v>
      </c>
      <c r="C19" s="195" t="n">
        <f aca="false">B22</f>
        <v>19524.88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203" t="n">
        <f aca="false">J22</f>
        <v>0</v>
      </c>
      <c r="L19" s="203" t="n">
        <f aca="false">K22</f>
        <v>0</v>
      </c>
      <c r="M19" s="203" t="n">
        <f aca="false">L22</f>
        <v>0</v>
      </c>
      <c r="N19" s="200" t="n">
        <f aca="false">SUM(B19:M19)</f>
        <v>39120.52</v>
      </c>
    </row>
    <row r="20" customFormat="false" ht="12" hidden="false" customHeight="false" outlineLevel="0" collapsed="false">
      <c r="A20" s="128" t="s">
        <v>23</v>
      </c>
      <c r="B20" s="195" t="n">
        <v>98583.48</v>
      </c>
      <c r="I20" s="204"/>
      <c r="J20" s="204"/>
      <c r="K20" s="204"/>
      <c r="L20" s="204"/>
      <c r="M20" s="204"/>
      <c r="N20" s="200" t="n">
        <f aca="false">SUM(B20:M20)</f>
        <v>98583.48</v>
      </c>
    </row>
    <row r="21" customFormat="false" ht="12" hidden="false" customHeight="false" outlineLevel="0" collapsed="false">
      <c r="A21" s="128" t="s">
        <v>81</v>
      </c>
      <c r="B21" s="195" t="n">
        <v>99147.81</v>
      </c>
      <c r="I21" s="204"/>
      <c r="J21" s="204"/>
      <c r="K21" s="204"/>
      <c r="L21" s="204"/>
      <c r="M21" s="204"/>
      <c r="N21" s="200" t="n">
        <f aca="false">SUM(B21:M21)</f>
        <v>99147.81</v>
      </c>
    </row>
    <row r="22" customFormat="false" ht="12" hidden="false" customHeight="false" outlineLevel="0" collapsed="false">
      <c r="A22" s="128" t="s">
        <v>82</v>
      </c>
      <c r="B22" s="195" t="n">
        <v>19524.88</v>
      </c>
      <c r="I22" s="204"/>
      <c r="J22" s="204"/>
      <c r="K22" s="204"/>
      <c r="L22" s="204"/>
      <c r="M22" s="204"/>
      <c r="N22" s="200" t="n">
        <f aca="false">SUM(B22:M22)</f>
        <v>19524.88</v>
      </c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493.570000000007</v>
      </c>
      <c r="C24" s="195" t="n">
        <f aca="false">SUM(C21:C22)-SUM(C19:C20)</f>
        <v>-19524.88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-19031.31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0.500661977037133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K24/K20*100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-19.3047658694946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195" t="n"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B24+B27</f>
        <v>493.570000000007</v>
      </c>
      <c r="C29" s="195" t="n">
        <f aca="false">C24+C27</f>
        <v>-19524.88</v>
      </c>
      <c r="D29" s="195" t="n">
        <f aca="false">D24+D27</f>
        <v>0</v>
      </c>
      <c r="E29" s="195" t="n">
        <f aca="false">E24+E27</f>
        <v>0</v>
      </c>
      <c r="F29" s="195" t="n">
        <f aca="false">F24+F27</f>
        <v>0</v>
      </c>
      <c r="G29" s="195" t="n">
        <f aca="false">G24+G27</f>
        <v>0</v>
      </c>
      <c r="H29" s="195" t="n">
        <f aca="false">H24+H27</f>
        <v>0</v>
      </c>
      <c r="I29" s="195" t="n">
        <f aca="false">I24+I27</f>
        <v>0</v>
      </c>
      <c r="J29" s="195" t="n">
        <f aca="false">J24+J27</f>
        <v>0</v>
      </c>
      <c r="K29" s="195" t="n">
        <f aca="false">K24+K27</f>
        <v>0</v>
      </c>
      <c r="L29" s="195" t="n">
        <f aca="false">L24+L27</f>
        <v>0</v>
      </c>
      <c r="M29" s="195" t="n">
        <f aca="false">M24+M27</f>
        <v>0</v>
      </c>
      <c r="N29" s="195" t="n">
        <f aca="false">N24+N27</f>
        <v>-19031.31</v>
      </c>
    </row>
    <row r="30" customFormat="false" ht="12" hidden="false" customHeight="false" outlineLevel="0" collapsed="false">
      <c r="A30" s="128" t="s">
        <v>87</v>
      </c>
      <c r="B30" s="195" t="n">
        <f aca="false">B29/B20*100</f>
        <v>0.500661977037133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e">
        <f aca="false">F29/F20*100</f>
        <v>#DIV/0!</v>
      </c>
      <c r="G30" s="195" t="e">
        <f aca="false">G29/G20*100</f>
        <v>#DIV/0!</v>
      </c>
      <c r="H30" s="195" t="e">
        <f aca="false">H29/H20*100</f>
        <v>#DIV/0!</v>
      </c>
      <c r="I30" s="195" t="e">
        <f aca="false">I29/I20*100</f>
        <v>#DIV/0!</v>
      </c>
      <c r="J30" s="195" t="e">
        <f aca="false">J29/J20*100</f>
        <v>#DIV/0!</v>
      </c>
      <c r="K30" s="195" t="e">
        <f aca="false">K29/K20*100</f>
        <v>#DIV/0!</v>
      </c>
      <c r="L30" s="195" t="e">
        <f aca="false">L29/L20*100</f>
        <v>#DIV/0!</v>
      </c>
      <c r="M30" s="195" t="e">
        <f aca="false">M29/M20*100</f>
        <v>#DIV/0!</v>
      </c>
      <c r="N30" s="195" t="n">
        <f aca="false">N29/N20*100</f>
        <v>-19.3047658694946</v>
      </c>
    </row>
    <row r="33" customFormat="false" ht="12" hidden="false" customHeight="false" outlineLevel="0" collapsed="false">
      <c r="A33" s="199" t="s">
        <v>115</v>
      </c>
    </row>
    <row r="34" customFormat="false" ht="12" hidden="false" customHeight="false" outlineLevel="0" collapsed="false">
      <c r="A34" s="128" t="s">
        <v>80</v>
      </c>
      <c r="B34" s="195" t="n">
        <v>4760.51</v>
      </c>
      <c r="C34" s="195" t="n">
        <f aca="false">B37</f>
        <v>4291.08</v>
      </c>
      <c r="D34" s="195" t="n">
        <f aca="false">C37</f>
        <v>0</v>
      </c>
      <c r="E34" s="195" t="n">
        <f aca="false">D37</f>
        <v>0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195" t="n">
        <f aca="false">J37</f>
        <v>0</v>
      </c>
      <c r="L34" s="195" t="n">
        <f aca="false">K37</f>
        <v>0</v>
      </c>
      <c r="M34" s="195" t="n">
        <f aca="false">L37</f>
        <v>0</v>
      </c>
      <c r="N34" s="200" t="n">
        <f aca="false">SUM(B34:M34)</f>
        <v>9051.59</v>
      </c>
    </row>
    <row r="35" customFormat="false" ht="12" hidden="false" customHeight="false" outlineLevel="0" collapsed="false">
      <c r="A35" s="128" t="s">
        <v>23</v>
      </c>
      <c r="B35" s="195" t="n">
        <v>61588.6</v>
      </c>
      <c r="I35" s="195"/>
      <c r="J35" s="195"/>
      <c r="K35" s="195"/>
      <c r="L35" s="195"/>
      <c r="M35" s="195"/>
      <c r="N35" s="200" t="n">
        <f aca="false">SUM(B35:M35)</f>
        <v>61588.6</v>
      </c>
    </row>
    <row r="36" customFormat="false" ht="12" hidden="false" customHeight="false" outlineLevel="0" collapsed="false">
      <c r="A36" s="128" t="s">
        <v>81</v>
      </c>
      <c r="B36" s="195" t="n">
        <v>62416.34</v>
      </c>
      <c r="I36" s="195"/>
      <c r="J36" s="195"/>
      <c r="K36" s="195"/>
      <c r="L36" s="195"/>
      <c r="M36" s="195"/>
      <c r="N36" s="200" t="n">
        <f aca="false">SUM(B36:M36)</f>
        <v>62416.34</v>
      </c>
    </row>
    <row r="37" customFormat="false" ht="12" hidden="false" customHeight="false" outlineLevel="0" collapsed="false">
      <c r="A37" s="128" t="s">
        <v>82</v>
      </c>
      <c r="B37" s="195" t="n">
        <v>4291.08</v>
      </c>
      <c r="I37" s="195"/>
      <c r="J37" s="195"/>
      <c r="K37" s="195"/>
      <c r="L37" s="195"/>
      <c r="M37" s="195"/>
      <c r="N37" s="200" t="n">
        <f aca="false">SUM(B37:M37)</f>
        <v>4291.08</v>
      </c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358.309999999998</v>
      </c>
      <c r="C39" s="195" t="n">
        <f aca="false">SUM(C36:C37)-SUM(C34:C35)</f>
        <v>-4291.08</v>
      </c>
      <c r="D39" s="195" t="n">
        <f aca="false">SUM(D36:D37)-SUM(D34:D35)</f>
        <v>0</v>
      </c>
      <c r="E39" s="195" t="n">
        <f aca="false">SUM(E36:E37)-SUM(E34:E35)</f>
        <v>0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-3932.77</v>
      </c>
      <c r="O39" s="195"/>
      <c r="P39" s="195"/>
    </row>
    <row r="40" customFormat="false" ht="12" hidden="false" customHeight="false" outlineLevel="0" collapsed="false">
      <c r="A40" s="128" t="s">
        <v>84</v>
      </c>
      <c r="B40" s="195" t="n">
        <f aca="false">B39/B35*100</f>
        <v>0.581779744952796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-6.38554862425839</v>
      </c>
      <c r="O40" s="195"/>
      <c r="P40" s="195"/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v>0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B39+B42</f>
        <v>358.309999999998</v>
      </c>
      <c r="C44" s="195" t="n">
        <f aca="false">C39+C42</f>
        <v>-4291.08</v>
      </c>
      <c r="D44" s="195" t="n">
        <f aca="false">D39+D42</f>
        <v>0</v>
      </c>
      <c r="E44" s="195" t="n">
        <f aca="false">E39+E42</f>
        <v>0</v>
      </c>
      <c r="F44" s="195" t="n">
        <f aca="false">F39+F42</f>
        <v>0</v>
      </c>
      <c r="G44" s="195" t="n">
        <f aca="false">G39+G42</f>
        <v>0</v>
      </c>
      <c r="H44" s="195" t="n">
        <f aca="false">H39+H42</f>
        <v>0</v>
      </c>
      <c r="I44" s="195" t="n">
        <f aca="false">I39+I42</f>
        <v>0</v>
      </c>
      <c r="J44" s="195" t="n">
        <f aca="false">J39+J42</f>
        <v>0</v>
      </c>
      <c r="K44" s="195" t="n">
        <f aca="false">K39+K42</f>
        <v>0</v>
      </c>
      <c r="L44" s="195" t="n">
        <f aca="false">L39+L42</f>
        <v>0</v>
      </c>
      <c r="M44" s="195" t="n">
        <f aca="false">M39+M42</f>
        <v>0</v>
      </c>
      <c r="N44" s="195" t="n">
        <f aca="false">N39+N42</f>
        <v>-3932.77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0.581779744952796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-6.38554862425839</v>
      </c>
    </row>
    <row r="47" customFormat="false" ht="12" hidden="false" customHeight="false" outlineLevel="0" collapsed="false">
      <c r="A47" s="199" t="s">
        <v>116</v>
      </c>
    </row>
    <row r="48" customFormat="false" ht="12" hidden="false" customHeight="false" outlineLevel="0" collapsed="false">
      <c r="A48" s="128" t="s">
        <v>80</v>
      </c>
      <c r="B48" s="195" t="n">
        <v>20292.41</v>
      </c>
      <c r="C48" s="195" t="n">
        <f aca="false">B51</f>
        <v>15540.26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35832.67</v>
      </c>
    </row>
    <row r="49" customFormat="false" ht="12" hidden="false" customHeight="false" outlineLevel="0" collapsed="false">
      <c r="A49" s="128" t="s">
        <v>23</v>
      </c>
      <c r="B49" s="195" t="n">
        <v>172376.56</v>
      </c>
      <c r="I49" s="195"/>
      <c r="J49" s="195"/>
      <c r="K49" s="195"/>
      <c r="L49" s="195"/>
      <c r="M49" s="195"/>
      <c r="N49" s="200" t="n">
        <f aca="false">SUM(B49:M49)</f>
        <v>172376.56</v>
      </c>
    </row>
    <row r="50" customFormat="false" ht="12" hidden="false" customHeight="false" outlineLevel="0" collapsed="false">
      <c r="A50" s="128" t="s">
        <v>81</v>
      </c>
      <c r="B50" s="195" t="n">
        <v>177128.71</v>
      </c>
      <c r="I50" s="195"/>
      <c r="J50" s="195"/>
      <c r="K50" s="195"/>
      <c r="L50" s="195"/>
      <c r="M50" s="195"/>
      <c r="N50" s="200" t="n">
        <f aca="false">SUM(B50:M50)</f>
        <v>177128.71</v>
      </c>
    </row>
    <row r="51" customFormat="false" ht="12" hidden="false" customHeight="false" outlineLevel="0" collapsed="false">
      <c r="A51" s="128" t="s">
        <v>82</v>
      </c>
      <c r="B51" s="195" t="n">
        <v>15540.26</v>
      </c>
      <c r="I51" s="195"/>
      <c r="J51" s="195"/>
      <c r="K51" s="195"/>
      <c r="L51" s="195"/>
      <c r="M51" s="195"/>
      <c r="N51" s="200" t="n">
        <f aca="false">SUM(B51:M51)</f>
        <v>15540.26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0</v>
      </c>
      <c r="C53" s="195" t="n">
        <f aca="false">SUM(C50:C51)-SUM(C48:C49)</f>
        <v>-15540.26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-15540.26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0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-9.01529767156276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195" t="n"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B53+B56</f>
        <v>0</v>
      </c>
      <c r="C58" s="195" t="n">
        <f aca="false">C53+C56</f>
        <v>-15540.26</v>
      </c>
      <c r="D58" s="195" t="n">
        <f aca="false">D53+D56</f>
        <v>0</v>
      </c>
      <c r="E58" s="195" t="n">
        <f aca="false">E53+E56</f>
        <v>0</v>
      </c>
      <c r="F58" s="195" t="n">
        <f aca="false">F53+F56</f>
        <v>0</v>
      </c>
      <c r="G58" s="195" t="n">
        <f aca="false">G53+G56</f>
        <v>0</v>
      </c>
      <c r="H58" s="195" t="n">
        <f aca="false">H53+H56</f>
        <v>0</v>
      </c>
      <c r="I58" s="195" t="n">
        <f aca="false">I53+I56</f>
        <v>0</v>
      </c>
      <c r="J58" s="195" t="n">
        <f aca="false">J53+J56</f>
        <v>0</v>
      </c>
      <c r="K58" s="195" t="n">
        <f aca="false">K53+K56</f>
        <v>0</v>
      </c>
      <c r="L58" s="195" t="n">
        <f aca="false">L53+L56</f>
        <v>0</v>
      </c>
      <c r="M58" s="195" t="n">
        <f aca="false">M53+M56</f>
        <v>0</v>
      </c>
      <c r="N58" s="195" t="n">
        <f aca="false">N53+N56</f>
        <v>-15540.26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0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-9.01529767156276</v>
      </c>
    </row>
    <row r="61" customFormat="false" ht="12" hidden="false" customHeight="false" outlineLevel="0" collapsed="false">
      <c r="A61" s="199" t="s">
        <v>117</v>
      </c>
    </row>
    <row r="62" customFormat="false" ht="12" hidden="false" customHeight="false" outlineLevel="0" collapsed="false">
      <c r="A62" s="128" t="s">
        <v>80</v>
      </c>
      <c r="B62" s="195" t="n">
        <v>6296.23</v>
      </c>
      <c r="C62" s="195" t="n">
        <f aca="false">B65</f>
        <v>25352.35</v>
      </c>
      <c r="D62" s="195" t="n">
        <f aca="false">C65</f>
        <v>0</v>
      </c>
      <c r="E62" s="195" t="n">
        <f aca="false">D65</f>
        <v>0</v>
      </c>
      <c r="F62" s="195" t="n">
        <f aca="false">E65</f>
        <v>0</v>
      </c>
      <c r="G62" s="195" t="n">
        <f aca="false">F65</f>
        <v>0</v>
      </c>
      <c r="H62" s="195" t="n">
        <f aca="false">G65</f>
        <v>0</v>
      </c>
      <c r="I62" s="195" t="n">
        <f aca="false">H65</f>
        <v>0</v>
      </c>
      <c r="J62" s="195" t="n">
        <f aca="false">I65</f>
        <v>0</v>
      </c>
      <c r="K62" s="195" t="n">
        <f aca="false">J65</f>
        <v>0</v>
      </c>
      <c r="L62" s="195" t="n">
        <f aca="false">K65</f>
        <v>0</v>
      </c>
      <c r="M62" s="195" t="n">
        <f aca="false">L65</f>
        <v>0</v>
      </c>
      <c r="N62" s="200" t="n">
        <f aca="false">SUM(B62:M62)</f>
        <v>31648.58</v>
      </c>
    </row>
    <row r="63" customFormat="false" ht="12" hidden="false" customHeight="false" outlineLevel="0" collapsed="false">
      <c r="A63" s="128" t="s">
        <v>23</v>
      </c>
      <c r="B63" s="195" t="n">
        <v>368749.16</v>
      </c>
      <c r="I63" s="195"/>
      <c r="J63" s="195"/>
      <c r="K63" s="195"/>
      <c r="L63" s="195"/>
      <c r="M63" s="195"/>
      <c r="N63" s="200" t="n">
        <f aca="false">SUM(B63:M63)</f>
        <v>368749.16</v>
      </c>
    </row>
    <row r="64" customFormat="false" ht="12" hidden="false" customHeight="false" outlineLevel="0" collapsed="false">
      <c r="A64" s="128" t="s">
        <v>81</v>
      </c>
      <c r="B64" s="195" t="n">
        <v>349693.04</v>
      </c>
      <c r="I64" s="195"/>
      <c r="J64" s="195"/>
      <c r="K64" s="195"/>
      <c r="L64" s="195"/>
      <c r="M64" s="195"/>
      <c r="N64" s="200" t="n">
        <f aca="false">SUM(B64:M64)</f>
        <v>349693.04</v>
      </c>
    </row>
    <row r="65" customFormat="false" ht="12" hidden="false" customHeight="false" outlineLevel="0" collapsed="false">
      <c r="A65" s="128" t="s">
        <v>82</v>
      </c>
      <c r="B65" s="195" t="n">
        <v>25352.35</v>
      </c>
      <c r="I65" s="195"/>
      <c r="J65" s="195"/>
      <c r="K65" s="195"/>
      <c r="L65" s="195"/>
      <c r="M65" s="195"/>
      <c r="N65" s="200" t="n">
        <f aca="false">SUM(B65:M65)</f>
        <v>25352.35</v>
      </c>
    </row>
    <row r="67" customFormat="false" ht="12" hidden="false" customHeight="false" outlineLevel="0" collapsed="false">
      <c r="A67" s="128" t="s">
        <v>83</v>
      </c>
      <c r="B67" s="195" t="n">
        <f aca="false">SUM(B64:B65)-SUM(B62:B63)</f>
        <v>0</v>
      </c>
      <c r="C67" s="195" t="n">
        <f aca="false">SUM(C64:C65)-SUM(C62:C63)</f>
        <v>-25352.35</v>
      </c>
      <c r="D67" s="195" t="n">
        <f aca="false">SUM(D64:D65)-SUM(D62:D63)</f>
        <v>0</v>
      </c>
      <c r="E67" s="195" t="n">
        <f aca="false">SUM(E64:E65)-SUM(E62:E63)</f>
        <v>0</v>
      </c>
      <c r="F67" s="195" t="n">
        <f aca="false">SUM(F64:F65)-SUM(F62:F63)</f>
        <v>0</v>
      </c>
      <c r="G67" s="195" t="n">
        <f aca="false">SUM(G64:G65)-SUM(G62:G63)</f>
        <v>0</v>
      </c>
      <c r="H67" s="195" t="n">
        <f aca="false">SUM(H64:H65)-SUM(H62:H63)</f>
        <v>0</v>
      </c>
      <c r="I67" s="195" t="n">
        <f aca="false">SUM(I64:I65)-SUM(I62:I63)</f>
        <v>0</v>
      </c>
      <c r="J67" s="195" t="n">
        <f aca="false">SUM(J64:J65)-SUM(J62:J63)</f>
        <v>0</v>
      </c>
      <c r="K67" s="195" t="n">
        <f aca="false">SUM(K64:K65)-SUM(K62:K63)</f>
        <v>0</v>
      </c>
      <c r="L67" s="195" t="n">
        <f aca="false">SUM(L64:L65)-SUM(L62:L63)</f>
        <v>0</v>
      </c>
      <c r="M67" s="195" t="n">
        <f aca="false">SUM(M64:M65)-SUM(M62:M63)</f>
        <v>0</v>
      </c>
      <c r="N67" s="195" t="n">
        <f aca="false">SUM(N64:N65)-SUM(N62:N63)</f>
        <v>-25352.35</v>
      </c>
    </row>
    <row r="68" customFormat="false" ht="12" hidden="false" customHeight="false" outlineLevel="0" collapsed="false">
      <c r="A68" s="128" t="s">
        <v>84</v>
      </c>
      <c r="B68" s="195" t="n">
        <f aca="false">B67/B63*100</f>
        <v>0</v>
      </c>
      <c r="C68" s="195" t="e">
        <f aca="false">C67/C63*100</f>
        <v>#DIV/0!</v>
      </c>
      <c r="D68" s="195" t="e">
        <f aca="false">D67/D63*100</f>
        <v>#DIV/0!</v>
      </c>
      <c r="E68" s="195" t="e">
        <f aca="false">E67/E63*100</f>
        <v>#DIV/0!</v>
      </c>
      <c r="F68" s="195" t="e">
        <f aca="false">F67/F63*100</f>
        <v>#DIV/0!</v>
      </c>
      <c r="G68" s="195" t="e">
        <f aca="false">G67/G63*100</f>
        <v>#DIV/0!</v>
      </c>
      <c r="H68" s="195" t="e">
        <f aca="false">H67/H63*100</f>
        <v>#DIV/0!</v>
      </c>
      <c r="I68" s="195" t="e">
        <f aca="false">I67/I63*100</f>
        <v>#DIV/0!</v>
      </c>
      <c r="J68" s="195" t="e">
        <f aca="false">J67/J63*100</f>
        <v>#DIV/0!</v>
      </c>
      <c r="K68" s="195" t="e">
        <f aca="false">K67/K63*100</f>
        <v>#DIV/0!</v>
      </c>
      <c r="L68" s="195" t="e">
        <f aca="false">L67/L63*100</f>
        <v>#DIV/0!</v>
      </c>
      <c r="M68" s="195" t="e">
        <f aca="false">M67/M63*100</f>
        <v>#DIV/0!</v>
      </c>
      <c r="N68" s="195" t="n">
        <f aca="false">N67/N63*100</f>
        <v>-6.87522922086115</v>
      </c>
    </row>
    <row r="70" customFormat="false" ht="12" hidden="false" customHeight="false" outlineLevel="0" collapsed="false">
      <c r="A70" s="128" t="s">
        <v>85</v>
      </c>
      <c r="B70" s="195" t="n">
        <v>0</v>
      </c>
      <c r="C70" s="195" t="n">
        <v>0</v>
      </c>
      <c r="D70" s="195" t="n">
        <v>0</v>
      </c>
      <c r="E70" s="195" t="n">
        <v>0</v>
      </c>
      <c r="F70" s="195" t="n">
        <v>0</v>
      </c>
      <c r="G70" s="195" t="n">
        <v>0</v>
      </c>
      <c r="H70" s="195" t="n">
        <v>0</v>
      </c>
      <c r="I70" s="195" t="n">
        <v>0</v>
      </c>
      <c r="J70" s="195" t="n">
        <v>0</v>
      </c>
      <c r="K70" s="195" t="n">
        <v>0</v>
      </c>
      <c r="L70" s="195" t="n">
        <v>0</v>
      </c>
      <c r="M70" s="195" t="n">
        <v>0</v>
      </c>
      <c r="N70" s="195" t="n">
        <v>0</v>
      </c>
    </row>
    <row r="71" customFormat="false" ht="12" hidden="false" customHeight="false" outlineLevel="0" collapsed="false">
      <c r="I71" s="195"/>
      <c r="J71" s="195"/>
      <c r="K71" s="195"/>
      <c r="L71" s="195"/>
      <c r="M71" s="195"/>
    </row>
    <row r="72" customFormat="false" ht="12" hidden="false" customHeight="false" outlineLevel="0" collapsed="false">
      <c r="A72" s="128" t="s">
        <v>86</v>
      </c>
      <c r="B72" s="195" t="n">
        <f aca="false">B67+B70</f>
        <v>0</v>
      </c>
      <c r="C72" s="195" t="n">
        <f aca="false">C67+C70</f>
        <v>-25352.35</v>
      </c>
      <c r="D72" s="195" t="n">
        <f aca="false">D67+D70</f>
        <v>0</v>
      </c>
      <c r="E72" s="195" t="n">
        <f aca="false">E67+E70</f>
        <v>0</v>
      </c>
      <c r="F72" s="195" t="n">
        <f aca="false">F67+F70</f>
        <v>0</v>
      </c>
      <c r="G72" s="195" t="n">
        <f aca="false">G67+G70</f>
        <v>0</v>
      </c>
      <c r="H72" s="195" t="n">
        <f aca="false">H67+H70</f>
        <v>0</v>
      </c>
      <c r="I72" s="195" t="n">
        <f aca="false">I67+I70</f>
        <v>0</v>
      </c>
      <c r="J72" s="195" t="n">
        <f aca="false">J67+J70</f>
        <v>0</v>
      </c>
      <c r="K72" s="195" t="n">
        <f aca="false">K67+K70</f>
        <v>0</v>
      </c>
      <c r="L72" s="195" t="n">
        <f aca="false">L67+L70</f>
        <v>0</v>
      </c>
      <c r="M72" s="195" t="n">
        <f aca="false">M67+M70</f>
        <v>0</v>
      </c>
      <c r="N72" s="195" t="n">
        <f aca="false">N67+N70</f>
        <v>-25352.35</v>
      </c>
    </row>
    <row r="73" customFormat="false" ht="12" hidden="false" customHeight="false" outlineLevel="0" collapsed="false">
      <c r="A73" s="128" t="s">
        <v>87</v>
      </c>
      <c r="B73" s="195" t="n">
        <f aca="false">B72/B63*100</f>
        <v>0</v>
      </c>
      <c r="C73" s="195" t="e">
        <f aca="false">C72/C63*100</f>
        <v>#DIV/0!</v>
      </c>
      <c r="D73" s="195" t="e">
        <f aca="false">D72/D63*100</f>
        <v>#DIV/0!</v>
      </c>
      <c r="E73" s="195" t="e">
        <f aca="false">E72/E63*100</f>
        <v>#DIV/0!</v>
      </c>
      <c r="F73" s="195" t="e">
        <f aca="false">F72/F63*100</f>
        <v>#DIV/0!</v>
      </c>
      <c r="G73" s="195" t="e">
        <f aca="false">G72/G63*100</f>
        <v>#DIV/0!</v>
      </c>
      <c r="H73" s="195" t="e">
        <f aca="false">H72/H63*100</f>
        <v>#DIV/0!</v>
      </c>
      <c r="I73" s="195" t="e">
        <f aca="false">I72/I63*100</f>
        <v>#DIV/0!</v>
      </c>
      <c r="J73" s="195" t="e">
        <f aca="false">J72/J63*100</f>
        <v>#DIV/0!</v>
      </c>
      <c r="K73" s="195" t="e">
        <f aca="false">K72/K63*100</f>
        <v>#DIV/0!</v>
      </c>
      <c r="L73" s="195" t="e">
        <f aca="false">L72/L63*100</f>
        <v>#DIV/0!</v>
      </c>
      <c r="M73" s="195" t="e">
        <f aca="false">M72/M63*100</f>
        <v>#DIV/0!</v>
      </c>
      <c r="N73" s="195" t="n">
        <f aca="false">N72/N63*100</f>
        <v>-6.87522922086115</v>
      </c>
    </row>
    <row r="75" customFormat="false" ht="12" hidden="false" customHeight="false" outlineLevel="0" collapsed="false">
      <c r="A75" s="199" t="s">
        <v>118</v>
      </c>
    </row>
    <row r="76" customFormat="false" ht="12" hidden="false" customHeight="false" outlineLevel="0" collapsed="false">
      <c r="A76" s="128" t="s">
        <v>80</v>
      </c>
      <c r="B76" s="202" t="n">
        <v>45879.44</v>
      </c>
      <c r="C76" s="195" t="n">
        <f aca="false">B79</f>
        <v>64700.44</v>
      </c>
      <c r="D76" s="195" t="n">
        <f aca="false">C79</f>
        <v>0</v>
      </c>
      <c r="E76" s="195" t="n">
        <f aca="false">D79</f>
        <v>0</v>
      </c>
      <c r="F76" s="195" t="n">
        <f aca="false">E79</f>
        <v>0</v>
      </c>
      <c r="G76" s="195" t="n">
        <f aca="false">F79</f>
        <v>0</v>
      </c>
      <c r="H76" s="195" t="n">
        <f aca="false">G79</f>
        <v>0</v>
      </c>
      <c r="I76" s="195" t="n">
        <f aca="false">H79</f>
        <v>0</v>
      </c>
      <c r="J76" s="202" t="n">
        <f aca="false">I79</f>
        <v>0</v>
      </c>
      <c r="K76" s="202" t="n">
        <f aca="false">J79</f>
        <v>0</v>
      </c>
      <c r="L76" s="202" t="n">
        <f aca="false">K79</f>
        <v>0</v>
      </c>
      <c r="M76" s="202" t="n">
        <f aca="false">L79</f>
        <v>0</v>
      </c>
      <c r="N76" s="200" t="n">
        <f aca="false">SUM(B76:M76)</f>
        <v>110579.88</v>
      </c>
    </row>
    <row r="77" customFormat="false" ht="12" hidden="false" customHeight="false" outlineLevel="0" collapsed="false">
      <c r="A77" s="128" t="s">
        <v>23</v>
      </c>
      <c r="B77" s="195" t="n">
        <v>239253.53</v>
      </c>
      <c r="I77" s="202"/>
      <c r="J77" s="202"/>
      <c r="K77" s="202"/>
      <c r="L77" s="202"/>
      <c r="M77" s="202"/>
      <c r="N77" s="200" t="n">
        <f aca="false">SUM(B77:M77)</f>
        <v>239253.53</v>
      </c>
    </row>
    <row r="78" customFormat="false" ht="12" hidden="false" customHeight="false" outlineLevel="0" collapsed="false">
      <c r="A78" s="128" t="s">
        <v>81</v>
      </c>
      <c r="B78" s="195" t="n">
        <v>221769.89</v>
      </c>
      <c r="I78" s="202"/>
      <c r="J78" s="202"/>
      <c r="K78" s="202"/>
      <c r="L78" s="202"/>
      <c r="M78" s="202"/>
      <c r="N78" s="200" t="n">
        <f aca="false">SUM(B78:M78)</f>
        <v>221769.89</v>
      </c>
    </row>
    <row r="79" customFormat="false" ht="12" hidden="false" customHeight="false" outlineLevel="0" collapsed="false">
      <c r="A79" s="128" t="s">
        <v>82</v>
      </c>
      <c r="B79" s="195" t="n">
        <v>64700.44</v>
      </c>
      <c r="I79" s="202"/>
      <c r="J79" s="202"/>
      <c r="K79" s="202"/>
      <c r="L79" s="202"/>
      <c r="M79" s="202"/>
      <c r="N79" s="200" t="n">
        <f aca="false">SUM(B79:M79)</f>
        <v>64700.44</v>
      </c>
    </row>
    <row r="81" customFormat="false" ht="12" hidden="false" customHeight="false" outlineLevel="0" collapsed="false">
      <c r="A81" s="128" t="s">
        <v>83</v>
      </c>
      <c r="B81" s="195" t="n">
        <f aca="false">SUM(B78:B79)-SUM(B76:B77)</f>
        <v>1337.36000000004</v>
      </c>
      <c r="C81" s="195" t="n">
        <f aca="false">SUM(C78:C79)-SUM(C76:C77)</f>
        <v>-64700.44</v>
      </c>
      <c r="D81" s="195" t="n">
        <f aca="false">SUM(D78:D79)-SUM(D76:D77)</f>
        <v>0</v>
      </c>
      <c r="E81" s="195" t="n">
        <f aca="false">SUM(E78:E79)-SUM(E76:E77)</f>
        <v>0</v>
      </c>
      <c r="F81" s="195" t="n">
        <f aca="false">SUM(F78:F79)-SUM(F76:F77)</f>
        <v>0</v>
      </c>
      <c r="G81" s="195" t="n">
        <f aca="false">SUM(G78:G79)-SUM(G76:G77)</f>
        <v>0</v>
      </c>
      <c r="H81" s="195" t="n">
        <f aca="false">SUM(H78:H79)-SUM(H76:H77)</f>
        <v>0</v>
      </c>
      <c r="I81" s="195" t="n">
        <f aca="false">SUM(I78:I79)-SUM(I76:I77)</f>
        <v>0</v>
      </c>
      <c r="J81" s="195" t="n">
        <f aca="false">SUM(J78:J79)-SUM(J76:J77)</f>
        <v>0</v>
      </c>
      <c r="K81" s="195" t="n">
        <f aca="false">SUM(K78:K79)-SUM(K76:K77)</f>
        <v>0</v>
      </c>
      <c r="L81" s="195" t="n">
        <f aca="false">SUM(L78:L79)-SUM(L76:L77)</f>
        <v>0</v>
      </c>
      <c r="M81" s="195" t="n">
        <f aca="false">SUM(M78:M79)-SUM(M76:M77)</f>
        <v>0</v>
      </c>
      <c r="N81" s="195" t="n">
        <f aca="false">SUM(N78:N79)-SUM(N76:N77)</f>
        <v>-63363.08</v>
      </c>
    </row>
    <row r="82" customFormat="false" ht="12" hidden="false" customHeight="false" outlineLevel="0" collapsed="false">
      <c r="A82" s="128" t="s">
        <v>84</v>
      </c>
      <c r="B82" s="195" t="n">
        <f aca="false">B81/B77*100</f>
        <v>0.558971898972627</v>
      </c>
      <c r="C82" s="195" t="e">
        <f aca="false">C81/C77*100</f>
        <v>#DIV/0!</v>
      </c>
      <c r="D82" s="195" t="e">
        <f aca="false">D81/D77*100</f>
        <v>#DIV/0!</v>
      </c>
      <c r="E82" s="195" t="e">
        <f aca="false">E81/E77*100</f>
        <v>#DIV/0!</v>
      </c>
      <c r="F82" s="195" t="e">
        <f aca="false">F81/F77*100</f>
        <v>#DIV/0!</v>
      </c>
      <c r="G82" s="195" t="e">
        <f aca="false">G81/G77*100</f>
        <v>#DIV/0!</v>
      </c>
      <c r="H82" s="195" t="e">
        <f aca="false">H81/H77*100</f>
        <v>#DIV/0!</v>
      </c>
      <c r="I82" s="195" t="e">
        <f aca="false">I81/I77*100</f>
        <v>#DIV/0!</v>
      </c>
      <c r="J82" s="195" t="e">
        <f aca="false">J81/J77*100</f>
        <v>#DIV/0!</v>
      </c>
      <c r="K82" s="195" t="e">
        <f aca="false">K81/K77*100</f>
        <v>#DIV/0!</v>
      </c>
      <c r="L82" s="195" t="e">
        <f aca="false">L81/L77*100</f>
        <v>#DIV/0!</v>
      </c>
      <c r="M82" s="195" t="e">
        <f aca="false">M81/M77*100</f>
        <v>#DIV/0!</v>
      </c>
      <c r="N82" s="195" t="n">
        <f aca="false">N81/N77*100</f>
        <v>-26.483655225484</v>
      </c>
    </row>
    <row r="84" customFormat="false" ht="12" hidden="false" customHeight="false" outlineLevel="0" collapsed="false">
      <c r="A84" s="128" t="s">
        <v>85</v>
      </c>
      <c r="B84" s="195" t="n">
        <v>0</v>
      </c>
      <c r="C84" s="195" t="n">
        <v>0</v>
      </c>
      <c r="D84" s="195" t="n">
        <v>0</v>
      </c>
      <c r="E84" s="195" t="n">
        <v>0</v>
      </c>
      <c r="F84" s="195" t="n">
        <v>0</v>
      </c>
      <c r="G84" s="195" t="n">
        <v>0</v>
      </c>
      <c r="H84" s="195" t="n">
        <v>0</v>
      </c>
      <c r="I84" s="195" t="n">
        <v>0</v>
      </c>
      <c r="J84" s="195" t="n">
        <v>0</v>
      </c>
      <c r="K84" s="195" t="n">
        <v>0</v>
      </c>
      <c r="L84" s="195" t="n">
        <v>0</v>
      </c>
      <c r="M84" s="195" t="n">
        <v>0</v>
      </c>
      <c r="N84" s="200" t="n">
        <f aca="false">SUM(B84:M84)</f>
        <v>0</v>
      </c>
    </row>
    <row r="85" customFormat="false" ht="12" hidden="false" customHeight="false" outlineLevel="0" collapsed="false">
      <c r="I85" s="195"/>
      <c r="J85" s="195"/>
      <c r="K85" s="195"/>
      <c r="L85" s="195"/>
      <c r="M85" s="195"/>
    </row>
    <row r="86" customFormat="false" ht="12" hidden="false" customHeight="false" outlineLevel="0" collapsed="false">
      <c r="A86" s="128" t="s">
        <v>86</v>
      </c>
      <c r="B86" s="195" t="n">
        <f aca="false">B81+B84</f>
        <v>1337.36000000004</v>
      </c>
      <c r="C86" s="195" t="n">
        <f aca="false">C81+C84</f>
        <v>-64700.44</v>
      </c>
      <c r="D86" s="195" t="n">
        <f aca="false">D81+D84</f>
        <v>0</v>
      </c>
      <c r="E86" s="195" t="n">
        <f aca="false">E81+E84</f>
        <v>0</v>
      </c>
      <c r="F86" s="195" t="n">
        <f aca="false">F81+F84</f>
        <v>0</v>
      </c>
      <c r="G86" s="195" t="n">
        <f aca="false">G81+G84</f>
        <v>0</v>
      </c>
      <c r="H86" s="195" t="n">
        <f aca="false">H81+H84</f>
        <v>0</v>
      </c>
      <c r="I86" s="195" t="n">
        <f aca="false">I81+I84</f>
        <v>0</v>
      </c>
      <c r="J86" s="195" t="n">
        <f aca="false">J81+J84</f>
        <v>0</v>
      </c>
      <c r="K86" s="195" t="n">
        <f aca="false">K81+K84</f>
        <v>0</v>
      </c>
      <c r="L86" s="195" t="n">
        <f aca="false">L81+L84</f>
        <v>0</v>
      </c>
      <c r="M86" s="195" t="n">
        <f aca="false">M81+M84</f>
        <v>0</v>
      </c>
      <c r="N86" s="195" t="n">
        <f aca="false">N81+N84</f>
        <v>-63363.08</v>
      </c>
    </row>
    <row r="87" customFormat="false" ht="12" hidden="false" customHeight="false" outlineLevel="0" collapsed="false">
      <c r="A87" s="128" t="s">
        <v>87</v>
      </c>
      <c r="B87" s="195" t="n">
        <f aca="false">B86/B77*100</f>
        <v>0.558971898972627</v>
      </c>
      <c r="C87" s="195" t="e">
        <f aca="false">C86/C77*100</f>
        <v>#DIV/0!</v>
      </c>
      <c r="D87" s="195" t="e">
        <f aca="false">D86/D77*100</f>
        <v>#DIV/0!</v>
      </c>
      <c r="E87" s="195" t="e">
        <f aca="false">E86/E77*100</f>
        <v>#DIV/0!</v>
      </c>
      <c r="F87" s="195" t="e">
        <f aca="false">F86/F77*100</f>
        <v>#DIV/0!</v>
      </c>
      <c r="G87" s="195" t="e">
        <f aca="false">G86/G77*100</f>
        <v>#DIV/0!</v>
      </c>
      <c r="H87" s="195" t="e">
        <f aca="false">H86/H77*100</f>
        <v>#DIV/0!</v>
      </c>
      <c r="I87" s="195" t="e">
        <f aca="false">I86/I77*100</f>
        <v>#DIV/0!</v>
      </c>
      <c r="J87" s="195" t="e">
        <f aca="false">J86/J77*100</f>
        <v>#DIV/0!</v>
      </c>
      <c r="K87" s="195" t="e">
        <f aca="false">K86/K77*100</f>
        <v>#DIV/0!</v>
      </c>
      <c r="L87" s="195" t="e">
        <f aca="false">L86/L77*100</f>
        <v>#DIV/0!</v>
      </c>
      <c r="M87" s="195" t="e">
        <f aca="false">M86/M77*100</f>
        <v>#DIV/0!</v>
      </c>
      <c r="N87" s="195" t="n">
        <f aca="false">N86/N77*100</f>
        <v>-26.483655225484</v>
      </c>
    </row>
    <row r="89" customFormat="false" ht="12" hidden="false" customHeight="false" outlineLevel="0" collapsed="false">
      <c r="A89" s="199" t="s">
        <v>119</v>
      </c>
    </row>
    <row r="90" customFormat="false" ht="12" hidden="false" customHeight="false" outlineLevel="0" collapsed="false">
      <c r="A90" s="128" t="s">
        <v>80</v>
      </c>
      <c r="B90" s="202" t="n">
        <v>9348.76</v>
      </c>
      <c r="C90" s="195" t="n">
        <f aca="false">B93</f>
        <v>10734.35</v>
      </c>
      <c r="D90" s="195" t="n">
        <f aca="false">C93</f>
        <v>0</v>
      </c>
      <c r="E90" s="195" t="n">
        <f aca="false">D93</f>
        <v>0</v>
      </c>
      <c r="F90" s="195" t="n">
        <f aca="false">E93</f>
        <v>0</v>
      </c>
      <c r="G90" s="195" t="n">
        <f aca="false">F93</f>
        <v>0</v>
      </c>
      <c r="H90" s="195" t="n">
        <f aca="false">G93</f>
        <v>0</v>
      </c>
      <c r="I90" s="202" t="n">
        <f aca="false">H93</f>
        <v>0</v>
      </c>
      <c r="J90" s="202" t="n">
        <f aca="false">I93</f>
        <v>0</v>
      </c>
      <c r="K90" s="202" t="n">
        <f aca="false">J93</f>
        <v>0</v>
      </c>
      <c r="L90" s="202" t="n">
        <f aca="false">K93</f>
        <v>0</v>
      </c>
      <c r="M90" s="202" t="n">
        <f aca="false">L93</f>
        <v>0</v>
      </c>
      <c r="N90" s="200" t="n">
        <f aca="false">SUM(B90:M90)</f>
        <v>20083.11</v>
      </c>
    </row>
    <row r="91" customFormat="false" ht="12" hidden="false" customHeight="false" outlineLevel="0" collapsed="false">
      <c r="A91" s="128" t="s">
        <v>23</v>
      </c>
      <c r="B91" s="195" t="n">
        <v>565003.13</v>
      </c>
      <c r="I91" s="202"/>
      <c r="J91" s="202"/>
      <c r="K91" s="202"/>
      <c r="L91" s="202"/>
      <c r="M91" s="202"/>
      <c r="N91" s="200" t="n">
        <f aca="false">SUM(B91:M91)</f>
        <v>565003.13</v>
      </c>
    </row>
    <row r="92" customFormat="false" ht="12" hidden="false" customHeight="false" outlineLevel="0" collapsed="false">
      <c r="A92" s="128" t="s">
        <v>81</v>
      </c>
      <c r="B92" s="195" t="n">
        <v>563016.44</v>
      </c>
      <c r="I92" s="202"/>
      <c r="J92" s="202"/>
      <c r="K92" s="202"/>
      <c r="L92" s="202"/>
      <c r="M92" s="202"/>
      <c r="N92" s="200" t="n">
        <f aca="false">SUM(B92:M92)</f>
        <v>563016.44</v>
      </c>
    </row>
    <row r="93" customFormat="false" ht="12" hidden="false" customHeight="false" outlineLevel="0" collapsed="false">
      <c r="A93" s="128" t="s">
        <v>82</v>
      </c>
      <c r="B93" s="195" t="n">
        <v>10734.35</v>
      </c>
      <c r="I93" s="202"/>
      <c r="J93" s="202"/>
      <c r="K93" s="202"/>
      <c r="L93" s="202"/>
      <c r="M93" s="202"/>
      <c r="N93" s="200" t="n">
        <f aca="false">SUM(B93:M93)</f>
        <v>10734.35</v>
      </c>
    </row>
    <row r="95" customFormat="false" ht="12" hidden="false" customHeight="false" outlineLevel="0" collapsed="false">
      <c r="A95" s="128" t="s">
        <v>83</v>
      </c>
      <c r="B95" s="195" t="n">
        <f aca="false">SUM(B92:B93)-SUM(B90:B91)</f>
        <v>-601.100000000093</v>
      </c>
      <c r="C95" s="195" t="n">
        <f aca="false">SUM(C92:C93)-SUM(C90:C91)</f>
        <v>-10734.35</v>
      </c>
      <c r="D95" s="195" t="n">
        <f aca="false">SUM(D92:D93)-SUM(D90:D91)</f>
        <v>0</v>
      </c>
      <c r="E95" s="195" t="n">
        <f aca="false">SUM(E92:E93)-SUM(E90:E91)</f>
        <v>0</v>
      </c>
      <c r="F95" s="195" t="n">
        <f aca="false">SUM(F92:F93)-SUM(F90:F91)</f>
        <v>0</v>
      </c>
      <c r="G95" s="195" t="n">
        <f aca="false">SUM(G92:G93)-SUM(G90:G91)</f>
        <v>0</v>
      </c>
      <c r="H95" s="195" t="n">
        <f aca="false">SUM(H92:H93)-SUM(H90:H91)</f>
        <v>0</v>
      </c>
      <c r="I95" s="195" t="n">
        <f aca="false">SUM(I92:I93)-SUM(I90:I91)</f>
        <v>0</v>
      </c>
      <c r="J95" s="195" t="n">
        <f aca="false">SUM(J92:J93)-SUM(J90:J91)</f>
        <v>0</v>
      </c>
      <c r="K95" s="195" t="n">
        <f aca="false">SUM(K92:K93)-SUM(K90:K91)</f>
        <v>0</v>
      </c>
      <c r="L95" s="195" t="n">
        <f aca="false">SUM(L92:L93)-SUM(L90:L91)</f>
        <v>0</v>
      </c>
      <c r="M95" s="195" t="n">
        <f aca="false">SUM(M92:M93)-SUM(M90:M91)</f>
        <v>0</v>
      </c>
      <c r="N95" s="195" t="n">
        <f aca="false">SUM(N92:N93)-SUM(N90:N91)</f>
        <v>-11335.4500000001</v>
      </c>
    </row>
    <row r="96" customFormat="false" ht="12" hidden="false" customHeight="false" outlineLevel="0" collapsed="false">
      <c r="A96" s="128" t="s">
        <v>84</v>
      </c>
      <c r="B96" s="195" t="n">
        <f aca="false">B95/B91*100</f>
        <v>-0.106388791155917</v>
      </c>
      <c r="C96" s="195" t="e">
        <f aca="false">C95/C91*100</f>
        <v>#DIV/0!</v>
      </c>
      <c r="D96" s="195" t="e">
        <f aca="false">D95/D91*100</f>
        <v>#DIV/0!</v>
      </c>
      <c r="E96" s="195" t="e">
        <f aca="false">E95/E91*100</f>
        <v>#DIV/0!</v>
      </c>
      <c r="F96" s="195" t="e">
        <f aca="false">F95/F91*100</f>
        <v>#DIV/0!</v>
      </c>
      <c r="G96" s="195" t="e">
        <f aca="false">G95/G91*100</f>
        <v>#DIV/0!</v>
      </c>
      <c r="H96" s="195" t="e">
        <f aca="false">H95/H91*100</f>
        <v>#DIV/0!</v>
      </c>
      <c r="I96" s="195" t="e">
        <f aca="false">I95/I91*100</f>
        <v>#DIV/0!</v>
      </c>
      <c r="J96" s="195" t="e">
        <f aca="false">J95/J91*100</f>
        <v>#DIV/0!</v>
      </c>
      <c r="K96" s="195" t="e">
        <f aca="false">K95/K91*100</f>
        <v>#DIV/0!</v>
      </c>
      <c r="L96" s="195" t="e">
        <f aca="false">L95/L91*100</f>
        <v>#DIV/0!</v>
      </c>
      <c r="M96" s="195" t="e">
        <f aca="false">M95/M91*100</f>
        <v>#DIV/0!</v>
      </c>
      <c r="N96" s="195" t="n">
        <f aca="false">N95/N91*100</f>
        <v>-2.00626322194004</v>
      </c>
    </row>
    <row r="98" customFormat="false" ht="12" hidden="false" customHeight="false" outlineLevel="0" collapsed="false">
      <c r="A98" s="128" t="s">
        <v>85</v>
      </c>
      <c r="B98" s="195" t="n">
        <v>0</v>
      </c>
      <c r="C98" s="195" t="n">
        <v>0</v>
      </c>
      <c r="D98" s="195" t="n">
        <v>0</v>
      </c>
      <c r="E98" s="195" t="n">
        <v>0</v>
      </c>
      <c r="F98" s="195" t="n">
        <v>0</v>
      </c>
      <c r="G98" s="195" t="n">
        <v>0</v>
      </c>
      <c r="J98" s="195" t="n">
        <v>0</v>
      </c>
      <c r="N98" s="200" t="n">
        <f aca="false">SUM(B98:M98)</f>
        <v>0</v>
      </c>
    </row>
    <row r="100" customFormat="false" ht="12" hidden="false" customHeight="false" outlineLevel="0" collapsed="false">
      <c r="A100" s="128" t="s">
        <v>86</v>
      </c>
      <c r="B100" s="195" t="n">
        <f aca="false">B95+B98</f>
        <v>-601.100000000093</v>
      </c>
      <c r="C100" s="195" t="n">
        <f aca="false">C95+C98</f>
        <v>-10734.35</v>
      </c>
      <c r="D100" s="195" t="n">
        <f aca="false">D95+D98</f>
        <v>0</v>
      </c>
      <c r="E100" s="195" t="n">
        <f aca="false">E95+E98</f>
        <v>0</v>
      </c>
      <c r="F100" s="195" t="n">
        <f aca="false">F95+F98</f>
        <v>0</v>
      </c>
      <c r="G100" s="195" t="n">
        <f aca="false">G95-G98</f>
        <v>0</v>
      </c>
      <c r="H100" s="195" t="n">
        <f aca="false">H95+H98</f>
        <v>0</v>
      </c>
      <c r="I100" s="195" t="n">
        <f aca="false">I95+I98</f>
        <v>0</v>
      </c>
      <c r="J100" s="195" t="n">
        <f aca="false">J95-J98</f>
        <v>0</v>
      </c>
      <c r="K100" s="195" t="n">
        <f aca="false">K95+K98</f>
        <v>0</v>
      </c>
      <c r="L100" s="195" t="n">
        <f aca="false">L95+L98</f>
        <v>0</v>
      </c>
      <c r="M100" s="195" t="n">
        <f aca="false">M95+M98</f>
        <v>0</v>
      </c>
      <c r="N100" s="195" t="n">
        <f aca="false">N95+N98</f>
        <v>-11335.4500000001</v>
      </c>
    </row>
    <row r="101" customFormat="false" ht="12" hidden="false" customHeight="false" outlineLevel="0" collapsed="false">
      <c r="A101" s="128" t="s">
        <v>87</v>
      </c>
      <c r="B101" s="195" t="n">
        <f aca="false">B100/B91*100</f>
        <v>-0.106388791155917</v>
      </c>
      <c r="C101" s="195" t="e">
        <f aca="false">C100/C91*100</f>
        <v>#DIV/0!</v>
      </c>
      <c r="D101" s="195" t="e">
        <f aca="false">D100/D91*100</f>
        <v>#DIV/0!</v>
      </c>
      <c r="E101" s="195" t="e">
        <f aca="false">E100/E91*100</f>
        <v>#DIV/0!</v>
      </c>
      <c r="F101" s="195" t="e">
        <f aca="false">F100/F91*100</f>
        <v>#DIV/0!</v>
      </c>
      <c r="G101" s="195" t="e">
        <f aca="false">G100/G91*100</f>
        <v>#DIV/0!</v>
      </c>
      <c r="H101" s="195" t="e">
        <f aca="false">H100/H91*100</f>
        <v>#DIV/0!</v>
      </c>
      <c r="I101" s="195" t="e">
        <f aca="false">I100/I91*100</f>
        <v>#DIV/0!</v>
      </c>
      <c r="J101" s="195" t="e">
        <f aca="false">J100/J91*100</f>
        <v>#DIV/0!</v>
      </c>
      <c r="K101" s="195" t="e">
        <f aca="false">K100/K91*100</f>
        <v>#DIV/0!</v>
      </c>
      <c r="L101" s="195" t="e">
        <f aca="false">L100/L91*100</f>
        <v>#DIV/0!</v>
      </c>
      <c r="M101" s="195" t="e">
        <f aca="false">M100/M91*100</f>
        <v>#DIV/0!</v>
      </c>
      <c r="N101" s="195" t="n">
        <f aca="false">N100/N91*100</f>
        <v>-2.00626322194004</v>
      </c>
    </row>
    <row r="103" customFormat="false" ht="12" hidden="false" customHeight="false" outlineLevel="0" collapsed="false">
      <c r="A103" s="199" t="s">
        <v>120</v>
      </c>
    </row>
    <row r="104" customFormat="false" ht="12" hidden="false" customHeight="false" outlineLevel="0" collapsed="false">
      <c r="A104" s="128" t="s">
        <v>80</v>
      </c>
      <c r="B104" s="202" t="n">
        <v>167755.42</v>
      </c>
      <c r="C104" s="195" t="n">
        <f aca="false">B107</f>
        <v>129802.24</v>
      </c>
      <c r="D104" s="195" t="n">
        <f aca="false">C107</f>
        <v>0</v>
      </c>
      <c r="E104" s="195" t="n">
        <v>56669.55</v>
      </c>
      <c r="F104" s="195" t="n">
        <f aca="false">E107</f>
        <v>0</v>
      </c>
      <c r="G104" s="195" t="n">
        <f aca="false">F107</f>
        <v>0</v>
      </c>
      <c r="H104" s="195" t="n">
        <f aca="false">G107</f>
        <v>0</v>
      </c>
      <c r="I104" s="202" t="n">
        <f aca="false">H107</f>
        <v>0</v>
      </c>
      <c r="J104" s="202" t="n">
        <f aca="false">I107</f>
        <v>0</v>
      </c>
      <c r="K104" s="202" t="n">
        <f aca="false">J107</f>
        <v>0</v>
      </c>
      <c r="L104" s="202" t="n">
        <f aca="false">K107</f>
        <v>0</v>
      </c>
      <c r="M104" s="202" t="n">
        <f aca="false">L107</f>
        <v>0</v>
      </c>
      <c r="N104" s="200" t="n">
        <f aca="false">SUM(B104:M104)</f>
        <v>354227.21</v>
      </c>
    </row>
    <row r="105" customFormat="false" ht="12" hidden="false" customHeight="false" outlineLevel="0" collapsed="false">
      <c r="A105" s="128" t="s">
        <v>23</v>
      </c>
      <c r="B105" s="195" t="n">
        <v>179463.26</v>
      </c>
      <c r="I105" s="202"/>
      <c r="J105" s="202"/>
      <c r="K105" s="202"/>
      <c r="L105" s="202"/>
      <c r="M105" s="202"/>
      <c r="N105" s="200" t="n">
        <f aca="false">SUM(B105:M105)</f>
        <v>179463.26</v>
      </c>
    </row>
    <row r="106" customFormat="false" ht="12" hidden="false" customHeight="false" outlineLevel="0" collapsed="false">
      <c r="A106" s="128" t="s">
        <v>81</v>
      </c>
      <c r="B106" s="195" t="n">
        <v>222339.15</v>
      </c>
      <c r="I106" s="202"/>
      <c r="J106" s="202"/>
      <c r="K106" s="202"/>
      <c r="L106" s="202"/>
      <c r="M106" s="202"/>
      <c r="N106" s="200" t="n">
        <f aca="false">SUM(B106:M106)</f>
        <v>222339.15</v>
      </c>
    </row>
    <row r="107" customFormat="false" ht="12" hidden="false" customHeight="false" outlineLevel="0" collapsed="false">
      <c r="A107" s="128" t="s">
        <v>82</v>
      </c>
      <c r="B107" s="195" t="n">
        <v>129802.24</v>
      </c>
      <c r="I107" s="202"/>
      <c r="J107" s="202"/>
      <c r="K107" s="202"/>
      <c r="L107" s="202"/>
      <c r="M107" s="202"/>
      <c r="N107" s="200" t="n">
        <f aca="false">SUM(B107:M107)</f>
        <v>129802.24</v>
      </c>
    </row>
    <row r="109" customFormat="false" ht="12" hidden="false" customHeight="false" outlineLevel="0" collapsed="false">
      <c r="A109" s="128" t="s">
        <v>83</v>
      </c>
      <c r="B109" s="195" t="n">
        <f aca="false">SUM(B106:B107)-SUM(B104:B105)</f>
        <v>4922.70999999996</v>
      </c>
      <c r="C109" s="195" t="n">
        <f aca="false">SUM(C106:C107)-SUM(C104:C105)</f>
        <v>-129802.24</v>
      </c>
      <c r="D109" s="195" t="n">
        <f aca="false">SUM(D106:D107)-SUM(D104:D105)</f>
        <v>0</v>
      </c>
      <c r="E109" s="195" t="n">
        <f aca="false">SUM(E106:E107)-SUM(E104:E105)</f>
        <v>-56669.55</v>
      </c>
      <c r="F109" s="195" t="n">
        <f aca="false">SUM(F106:F107)-SUM(F104:F105)</f>
        <v>0</v>
      </c>
      <c r="G109" s="195" t="n">
        <f aca="false">SUM(G106:G107)-SUM(G104:G105)</f>
        <v>0</v>
      </c>
      <c r="H109" s="195" t="n">
        <f aca="false">SUM(H106:H107)-SUM(H104:H105)</f>
        <v>0</v>
      </c>
      <c r="I109" s="195" t="n">
        <f aca="false">SUM(I106:I107)-SUM(I104:I105)</f>
        <v>0</v>
      </c>
      <c r="J109" s="195" t="n">
        <f aca="false">SUM(J106:J107)-SUM(J104:J105)</f>
        <v>0</v>
      </c>
      <c r="K109" s="195" t="n">
        <f aca="false">SUM(K106:K107)-SUM(K104:K105)</f>
        <v>0</v>
      </c>
      <c r="L109" s="195" t="n">
        <f aca="false">SUM(L106:L107)-SUM(L104:L105)</f>
        <v>0</v>
      </c>
      <c r="M109" s="195" t="n">
        <f aca="false">SUM(M106:M107)-SUM(M104:M105)</f>
        <v>0</v>
      </c>
      <c r="N109" s="195" t="n">
        <f aca="false">SUM(N106:N107)-SUM(N104:N105)</f>
        <v>-181549.08</v>
      </c>
    </row>
    <row r="110" customFormat="false" ht="12" hidden="false" customHeight="false" outlineLevel="0" collapsed="false">
      <c r="A110" s="128" t="s">
        <v>84</v>
      </c>
      <c r="B110" s="195" t="n">
        <f aca="false">B109/B105*100</f>
        <v>2.74301826457402</v>
      </c>
      <c r="C110" s="195" t="e">
        <f aca="false">C109/C105*100</f>
        <v>#DIV/0!</v>
      </c>
      <c r="D110" s="195" t="e">
        <f aca="false">D109/D105*100</f>
        <v>#DIV/0!</v>
      </c>
      <c r="E110" s="195" t="e">
        <f aca="false">E109/E105*100</f>
        <v>#DIV/0!</v>
      </c>
      <c r="F110" s="195" t="e">
        <f aca="false">F109/F105*100</f>
        <v>#DIV/0!</v>
      </c>
      <c r="G110" s="195" t="e">
        <f aca="false">G109/G105*100</f>
        <v>#DIV/0!</v>
      </c>
      <c r="H110" s="195" t="e">
        <f aca="false">H109/H105*100</f>
        <v>#DIV/0!</v>
      </c>
      <c r="I110" s="195" t="e">
        <f aca="false">I109/I105*100</f>
        <v>#DIV/0!</v>
      </c>
      <c r="J110" s="195" t="e">
        <f aca="false">J109/J105*100</f>
        <v>#DIV/0!</v>
      </c>
      <c r="K110" s="195" t="e">
        <f aca="false">K109/K105*100</f>
        <v>#DIV/0!</v>
      </c>
      <c r="L110" s="195" t="e">
        <f aca="false">L109/L105*100</f>
        <v>#DIV/0!</v>
      </c>
      <c r="M110" s="195" t="e">
        <f aca="false">M109/M105*100</f>
        <v>#DIV/0!</v>
      </c>
      <c r="N110" s="195" t="n">
        <f aca="false">N109/N105*100</f>
        <v>-101.162254602976</v>
      </c>
    </row>
    <row r="112" customFormat="false" ht="12" hidden="false" customHeight="false" outlineLevel="0" collapsed="false">
      <c r="A112" s="128" t="s">
        <v>85</v>
      </c>
      <c r="B112" s="195" t="n">
        <v>0</v>
      </c>
      <c r="C112" s="195" t="n">
        <v>0</v>
      </c>
      <c r="D112" s="195" t="n">
        <v>0</v>
      </c>
      <c r="E112" s="195" t="n">
        <v>0</v>
      </c>
      <c r="F112" s="195" t="n">
        <v>0</v>
      </c>
      <c r="G112" s="195" t="n">
        <v>0</v>
      </c>
      <c r="H112" s="195" t="n">
        <v>0</v>
      </c>
      <c r="I112" s="195" t="n">
        <v>0</v>
      </c>
      <c r="J112" s="195" t="n">
        <v>0</v>
      </c>
      <c r="K112" s="195" t="n">
        <v>0</v>
      </c>
      <c r="L112" s="195" t="n">
        <v>0</v>
      </c>
      <c r="M112" s="195" t="n">
        <v>0</v>
      </c>
      <c r="N112" s="200" t="n">
        <f aca="false">SUM(B112:M112)</f>
        <v>0</v>
      </c>
    </row>
    <row r="113" customFormat="false" ht="12" hidden="false" customHeight="false" outlineLevel="0" collapsed="false">
      <c r="I113" s="195"/>
      <c r="J113" s="195"/>
      <c r="K113" s="195"/>
      <c r="L113" s="195"/>
      <c r="M113" s="195"/>
    </row>
    <row r="114" customFormat="false" ht="12" hidden="false" customHeight="false" outlineLevel="0" collapsed="false">
      <c r="A114" s="128" t="s">
        <v>86</v>
      </c>
      <c r="B114" s="195" t="n">
        <f aca="false">B109+B112</f>
        <v>4922.70999999996</v>
      </c>
      <c r="C114" s="195" t="n">
        <f aca="false">C109+C112</f>
        <v>-129802.24</v>
      </c>
      <c r="D114" s="195" t="n">
        <f aca="false">D109+D112</f>
        <v>0</v>
      </c>
      <c r="E114" s="195" t="n">
        <f aca="false">E109+E112</f>
        <v>-56669.55</v>
      </c>
      <c r="F114" s="195" t="n">
        <f aca="false">F109+F112</f>
        <v>0</v>
      </c>
      <c r="G114" s="195" t="n">
        <f aca="false">G109+G112</f>
        <v>0</v>
      </c>
      <c r="H114" s="195" t="n">
        <f aca="false">H109+H112</f>
        <v>0</v>
      </c>
      <c r="I114" s="195" t="n">
        <f aca="false">I109+I112</f>
        <v>0</v>
      </c>
      <c r="J114" s="195" t="n">
        <f aca="false">J109+J112</f>
        <v>0</v>
      </c>
      <c r="K114" s="195" t="n">
        <f aca="false">K109+K112</f>
        <v>0</v>
      </c>
      <c r="L114" s="195" t="n">
        <f aca="false">L109+L112</f>
        <v>0</v>
      </c>
      <c r="M114" s="195" t="n">
        <f aca="false">M109+M112</f>
        <v>0</v>
      </c>
      <c r="N114" s="195" t="n">
        <f aca="false">N109+N112</f>
        <v>-181549.08</v>
      </c>
    </row>
    <row r="115" customFormat="false" ht="12" hidden="false" customHeight="false" outlineLevel="0" collapsed="false">
      <c r="A115" s="128" t="s">
        <v>87</v>
      </c>
      <c r="B115" s="195" t="n">
        <f aca="false">B114/B105*100</f>
        <v>2.74301826457402</v>
      </c>
      <c r="C115" s="195" t="e">
        <f aca="false">C114/C105*100</f>
        <v>#DIV/0!</v>
      </c>
      <c r="D115" s="195" t="e">
        <f aca="false">D114/D105*100</f>
        <v>#DIV/0!</v>
      </c>
      <c r="E115" s="195" t="e">
        <f aca="false">E114/E105*100</f>
        <v>#DIV/0!</v>
      </c>
      <c r="F115" s="195" t="e">
        <f aca="false">F114/F105*100</f>
        <v>#DIV/0!</v>
      </c>
      <c r="G115" s="195" t="e">
        <f aca="false">G114/G105*100</f>
        <v>#DIV/0!</v>
      </c>
      <c r="H115" s="195" t="e">
        <f aca="false">H114/H105*100</f>
        <v>#DIV/0!</v>
      </c>
      <c r="I115" s="195" t="e">
        <f aca="false">I114/I105*100</f>
        <v>#DIV/0!</v>
      </c>
      <c r="J115" s="195" t="e">
        <f aca="false">J114/J105*100</f>
        <v>#DIV/0!</v>
      </c>
      <c r="K115" s="195" t="e">
        <f aca="false">K114/K105*100</f>
        <v>#DIV/0!</v>
      </c>
      <c r="L115" s="195" t="e">
        <f aca="false">L114/L105*100</f>
        <v>#DIV/0!</v>
      </c>
      <c r="M115" s="195" t="e">
        <f aca="false">M114/M105*100</f>
        <v>#DIV/0!</v>
      </c>
      <c r="N115" s="195" t="n">
        <f aca="false">N114/N105*100</f>
        <v>-101.162254602976</v>
      </c>
    </row>
    <row r="118" customFormat="false" ht="12" hidden="false" customHeight="false" outlineLevel="0" collapsed="false">
      <c r="A118" s="199" t="s">
        <v>121</v>
      </c>
    </row>
    <row r="119" customFormat="false" ht="12" hidden="false" customHeight="false" outlineLevel="0" collapsed="false">
      <c r="A119" s="128" t="s">
        <v>80</v>
      </c>
      <c r="B119" s="195" t="n">
        <v>83195.06</v>
      </c>
      <c r="C119" s="195" t="n">
        <f aca="false">B122</f>
        <v>73564.89</v>
      </c>
      <c r="D119" s="195" t="n">
        <f aca="false">C122</f>
        <v>0</v>
      </c>
      <c r="E119" s="195" t="n">
        <v>153062.95</v>
      </c>
      <c r="F119" s="195" t="n">
        <f aca="false">E122</f>
        <v>0</v>
      </c>
      <c r="G119" s="195" t="n">
        <f aca="false">F122</f>
        <v>0</v>
      </c>
      <c r="H119" s="195" t="n">
        <f aca="false">G122</f>
        <v>0</v>
      </c>
      <c r="I119" s="195" t="n">
        <f aca="false">H122</f>
        <v>0</v>
      </c>
      <c r="J119" s="195" t="n">
        <f aca="false">I122</f>
        <v>0</v>
      </c>
      <c r="K119" s="195" t="n">
        <f aca="false">J122</f>
        <v>0</v>
      </c>
      <c r="L119" s="195" t="n">
        <f aca="false">K122</f>
        <v>0</v>
      </c>
      <c r="M119" s="195" t="n">
        <f aca="false">L122</f>
        <v>0</v>
      </c>
      <c r="N119" s="200" t="n">
        <f aca="false">SUM(B119:M119)</f>
        <v>309822.9</v>
      </c>
    </row>
    <row r="120" customFormat="false" ht="12" hidden="false" customHeight="false" outlineLevel="0" collapsed="false">
      <c r="A120" s="128" t="s">
        <v>23</v>
      </c>
      <c r="B120" s="195" t="n">
        <v>339009.64</v>
      </c>
      <c r="I120" s="195"/>
      <c r="J120" s="195"/>
      <c r="K120" s="195"/>
      <c r="L120" s="195"/>
      <c r="M120" s="195"/>
      <c r="N120" s="200" t="n">
        <f aca="false">SUM(B120:M120)</f>
        <v>339009.64</v>
      </c>
    </row>
    <row r="121" customFormat="false" ht="12" hidden="false" customHeight="false" outlineLevel="0" collapsed="false">
      <c r="A121" s="128" t="s">
        <v>81</v>
      </c>
      <c r="B121" s="195" t="n">
        <v>341662.41</v>
      </c>
      <c r="I121" s="195"/>
      <c r="J121" s="195"/>
      <c r="K121" s="195"/>
      <c r="L121" s="195"/>
      <c r="M121" s="195"/>
      <c r="N121" s="200" t="n">
        <f aca="false">SUM(B121:M121)</f>
        <v>341662.41</v>
      </c>
    </row>
    <row r="122" customFormat="false" ht="12" hidden="false" customHeight="false" outlineLevel="0" collapsed="false">
      <c r="A122" s="128" t="s">
        <v>82</v>
      </c>
      <c r="B122" s="195" t="n">
        <v>73564.89</v>
      </c>
      <c r="I122" s="195"/>
      <c r="J122" s="195"/>
      <c r="K122" s="195"/>
      <c r="L122" s="195"/>
      <c r="M122" s="195"/>
      <c r="N122" s="200" t="n">
        <f aca="false">SUM(B122:M122)</f>
        <v>73564.89</v>
      </c>
    </row>
    <row r="124" customFormat="false" ht="12" hidden="false" customHeight="false" outlineLevel="0" collapsed="false">
      <c r="A124" s="128" t="s">
        <v>83</v>
      </c>
      <c r="B124" s="195" t="n">
        <f aca="false">SUM(B121:B122)-SUM(B119:B120)</f>
        <v>-6977.40000000002</v>
      </c>
      <c r="C124" s="195" t="n">
        <f aca="false">SUM(C121:C122)-SUM(C119:C120)</f>
        <v>-73564.89</v>
      </c>
      <c r="D124" s="195" t="n">
        <f aca="false">SUM(D121:D122)-SUM(D119:D120)</f>
        <v>0</v>
      </c>
      <c r="E124" s="195" t="n">
        <f aca="false">SUM(E121:E122)-SUM(E119:E120)</f>
        <v>-153062.95</v>
      </c>
      <c r="F124" s="195" t="n">
        <f aca="false">SUM(F121:F122)-SUM(F119:F120)</f>
        <v>0</v>
      </c>
      <c r="G124" s="195" t="n">
        <f aca="false">SUM(G121:G122)-SUM(G119:G120)</f>
        <v>0</v>
      </c>
      <c r="H124" s="195" t="n">
        <f aca="false">SUM(H121:H122)-SUM(H119:H120)</f>
        <v>0</v>
      </c>
      <c r="I124" s="195" t="n">
        <f aca="false">SUM(I121:I122)-SUM(I119:I120)</f>
        <v>0</v>
      </c>
      <c r="J124" s="195" t="n">
        <f aca="false">SUM(J121:J122)-SUM(J119:J120)</f>
        <v>0</v>
      </c>
      <c r="K124" s="195" t="n">
        <f aca="false">SUM(K121:K122)-SUM(K119:K120)</f>
        <v>0</v>
      </c>
      <c r="L124" s="195" t="n">
        <f aca="false">SUM(L121:L122)-SUM(L119:L120)</f>
        <v>0</v>
      </c>
      <c r="M124" s="195" t="n">
        <f aca="false">SUM(M121:M122)-SUM(M119:M120)</f>
        <v>0</v>
      </c>
      <c r="N124" s="195" t="n">
        <f aca="false">SUM(N121:N122)-SUM(N119:N120)</f>
        <v>-233605.24</v>
      </c>
    </row>
    <row r="125" customFormat="false" ht="12" hidden="false" customHeight="false" outlineLevel="0" collapsed="false">
      <c r="A125" s="128" t="s">
        <v>84</v>
      </c>
      <c r="B125" s="195" t="n">
        <f aca="false">B124/B120*100</f>
        <v>-2.05817156113909</v>
      </c>
      <c r="C125" s="195" t="e">
        <f aca="false">C124/C120*100</f>
        <v>#DIV/0!</v>
      </c>
      <c r="D125" s="195" t="e">
        <f aca="false">D124/D120*100</f>
        <v>#DIV/0!</v>
      </c>
      <c r="E125" s="195" t="e">
        <f aca="false">E124/E120*100</f>
        <v>#DIV/0!</v>
      </c>
      <c r="F125" s="195" t="e">
        <f aca="false">F124/F120*100</f>
        <v>#DIV/0!</v>
      </c>
      <c r="G125" s="195" t="e">
        <f aca="false">G124/G120*100</f>
        <v>#DIV/0!</v>
      </c>
      <c r="H125" s="195" t="e">
        <f aca="false">H124/H120*100</f>
        <v>#DIV/0!</v>
      </c>
      <c r="I125" s="195" t="e">
        <f aca="false">I124/I120*100</f>
        <v>#DIV/0!</v>
      </c>
      <c r="J125" s="195" t="e">
        <f aca="false">J124/J120*100</f>
        <v>#DIV/0!</v>
      </c>
      <c r="K125" s="195" t="e">
        <f aca="false">K124/K120*100</f>
        <v>#DIV/0!</v>
      </c>
      <c r="L125" s="195" t="e">
        <f aca="false">L124/L120*100</f>
        <v>#DIV/0!</v>
      </c>
      <c r="M125" s="195" t="e">
        <f aca="false">M124/M120*100</f>
        <v>#DIV/0!</v>
      </c>
      <c r="N125" s="195" t="n">
        <f aca="false">N124/N120*100</f>
        <v>-68.9081407832533</v>
      </c>
    </row>
    <row r="127" customFormat="false" ht="12" hidden="false" customHeight="false" outlineLevel="0" collapsed="false">
      <c r="A127" s="128" t="s">
        <v>85</v>
      </c>
      <c r="B127" s="195" t="n">
        <v>0</v>
      </c>
      <c r="C127" s="195" t="n">
        <v>0</v>
      </c>
      <c r="D127" s="195" t="n">
        <v>0</v>
      </c>
      <c r="E127" s="195" t="n">
        <v>0</v>
      </c>
      <c r="F127" s="195" t="n">
        <v>0</v>
      </c>
      <c r="G127" s="195" t="n">
        <v>0</v>
      </c>
      <c r="H127" s="195" t="n">
        <v>0</v>
      </c>
      <c r="I127" s="195" t="n">
        <v>0</v>
      </c>
      <c r="J127" s="195" t="n">
        <v>0</v>
      </c>
      <c r="K127" s="195" t="n">
        <v>0</v>
      </c>
      <c r="L127" s="195" t="n">
        <v>0</v>
      </c>
      <c r="M127" s="195" t="n">
        <v>0</v>
      </c>
      <c r="N127" s="195" t="n">
        <v>5.62</v>
      </c>
    </row>
    <row r="128" customFormat="false" ht="12" hidden="false" customHeight="false" outlineLevel="0" collapsed="false">
      <c r="I128" s="195"/>
      <c r="J128" s="195"/>
      <c r="K128" s="195"/>
      <c r="L128" s="195"/>
      <c r="M128" s="195"/>
    </row>
    <row r="129" customFormat="false" ht="12" hidden="false" customHeight="false" outlineLevel="0" collapsed="false">
      <c r="A129" s="128" t="s">
        <v>86</v>
      </c>
      <c r="B129" s="195" t="n">
        <f aca="false">B127+B124</f>
        <v>-6977.40000000002</v>
      </c>
      <c r="C129" s="195" t="n">
        <f aca="false">C127+C124</f>
        <v>-73564.89</v>
      </c>
      <c r="D129" s="195" t="n">
        <f aca="false">D127+D124</f>
        <v>0</v>
      </c>
      <c r="E129" s="195" t="n">
        <f aca="false">E127+E124</f>
        <v>-153062.95</v>
      </c>
      <c r="F129" s="195" t="n">
        <f aca="false">F127+F124</f>
        <v>0</v>
      </c>
      <c r="G129" s="195" t="n">
        <f aca="false">G127+G124</f>
        <v>0</v>
      </c>
      <c r="H129" s="195" t="n">
        <v>0</v>
      </c>
      <c r="I129" s="195" t="n">
        <v>0</v>
      </c>
      <c r="J129" s="195" t="n">
        <v>0</v>
      </c>
      <c r="K129" s="195" t="n">
        <v>0</v>
      </c>
      <c r="L129" s="195" t="n">
        <v>0</v>
      </c>
      <c r="M129" s="195" t="n">
        <v>0</v>
      </c>
      <c r="N129" s="195" t="n">
        <f aca="false">N127+N124</f>
        <v>-233599.62</v>
      </c>
    </row>
    <row r="130" customFormat="false" ht="12" hidden="false" customHeight="false" outlineLevel="0" collapsed="false">
      <c r="A130" s="128" t="s">
        <v>87</v>
      </c>
      <c r="B130" s="195" t="n">
        <f aca="false">B129/B120*100</f>
        <v>-2.05817156113909</v>
      </c>
      <c r="C130" s="195" t="e">
        <f aca="false">C129/C120*100</f>
        <v>#DIV/0!</v>
      </c>
      <c r="D130" s="195" t="e">
        <f aca="false">D129/D120*100</f>
        <v>#DIV/0!</v>
      </c>
      <c r="E130" s="195" t="e">
        <f aca="false">E129/E120*100</f>
        <v>#DIV/0!</v>
      </c>
      <c r="F130" s="195" t="e">
        <f aca="false">F129/F120*100</f>
        <v>#DIV/0!</v>
      </c>
      <c r="G130" s="195" t="e">
        <f aca="false">G129/G120*100</f>
        <v>#DIV/0!</v>
      </c>
      <c r="H130" s="195" t="n">
        <v>0</v>
      </c>
      <c r="I130" s="195" t="n">
        <v>0</v>
      </c>
      <c r="J130" s="195" t="n">
        <v>0</v>
      </c>
      <c r="K130" s="195" t="n">
        <v>0</v>
      </c>
      <c r="L130" s="195" t="n">
        <v>0</v>
      </c>
      <c r="M130" s="195" t="n">
        <v>0</v>
      </c>
      <c r="N130" s="195" t="n">
        <f aca="false">N129/N120*100</f>
        <v>-68.9064830132854</v>
      </c>
    </row>
    <row r="132" customFormat="false" ht="12" hidden="false" customHeight="false" outlineLevel="0" collapsed="false">
      <c r="A132" s="196"/>
    </row>
    <row r="133" customFormat="false" ht="12" hidden="false" customHeight="false" outlineLevel="0" collapsed="false">
      <c r="A133" s="199" t="s">
        <v>122</v>
      </c>
      <c r="N133" s="200"/>
    </row>
    <row r="134" customFormat="false" ht="12" hidden="false" customHeight="false" outlineLevel="0" collapsed="false">
      <c r="A134" s="128" t="s">
        <v>80</v>
      </c>
      <c r="B134" s="195" t="n">
        <f aca="false">B119+B104+B90+B76+B62+B48+B34+B19+B5</f>
        <v>399268.17</v>
      </c>
      <c r="C134" s="195" t="n">
        <v>0</v>
      </c>
      <c r="D134" s="195" t="n">
        <f aca="false">D119+D104+D90+D76+D62+D48+D34+D19+D5</f>
        <v>0</v>
      </c>
      <c r="E134" s="195" t="n">
        <f aca="false">D137</f>
        <v>0</v>
      </c>
      <c r="F134" s="195" t="n">
        <f aca="false">F119+F104+F90+F76+F62+F48+F34+F19+F5</f>
        <v>0</v>
      </c>
      <c r="G134" s="195" t="n">
        <f aca="false">G119+G104+G90+G76+G62+G48+G34+G19+G5</f>
        <v>0</v>
      </c>
      <c r="H134" s="195" t="n">
        <f aca="false">H119+H104+H90+H76+H62+H48+H34+H19+H5</f>
        <v>0</v>
      </c>
      <c r="I134" s="195" t="n">
        <f aca="false">I119+I104+I90+I76+I62+I48+I34+I19+I5</f>
        <v>0</v>
      </c>
      <c r="J134" s="195" t="n">
        <f aca="false">J119+J104+J90+J76+J62+J48+J34+J19+J5</f>
        <v>0</v>
      </c>
      <c r="K134" s="195" t="n">
        <f aca="false">K119+K104+K90+K76+K62+K48+K34+K19+K5</f>
        <v>0</v>
      </c>
      <c r="L134" s="195" t="n">
        <f aca="false">L119+L104+L90+L76+L62+L48+L34+L19+L5</f>
        <v>0</v>
      </c>
      <c r="M134" s="195" t="n">
        <f aca="false">M119+M104+M90+M76+M62+M48+M34+M19+M5</f>
        <v>0</v>
      </c>
      <c r="N134" s="200" t="n">
        <f aca="false">SUM(B134:M134)</f>
        <v>399268.17</v>
      </c>
    </row>
    <row r="135" customFormat="false" ht="12" hidden="false" customHeight="false" outlineLevel="0" collapsed="false">
      <c r="A135" s="128" t="s">
        <v>23</v>
      </c>
      <c r="B135" s="195" t="n">
        <v>497210.56</v>
      </c>
      <c r="I135" s="195"/>
      <c r="J135" s="195"/>
      <c r="K135" s="195"/>
      <c r="L135" s="195"/>
      <c r="M135" s="195"/>
      <c r="N135" s="200" t="n">
        <f aca="false">SUM(B135:M135)</f>
        <v>497210.56</v>
      </c>
    </row>
    <row r="136" customFormat="false" ht="12" hidden="false" customHeight="false" outlineLevel="0" collapsed="false">
      <c r="A136" s="128" t="s">
        <v>81</v>
      </c>
      <c r="B136" s="195" t="n">
        <v>514670.32</v>
      </c>
      <c r="I136" s="195"/>
      <c r="J136" s="195"/>
      <c r="K136" s="195"/>
      <c r="L136" s="195"/>
      <c r="M136" s="195"/>
      <c r="N136" s="200" t="n">
        <f aca="false">SUM(B136:M136)</f>
        <v>514670.32</v>
      </c>
    </row>
    <row r="137" customFormat="false" ht="12" hidden="false" customHeight="false" outlineLevel="0" collapsed="false">
      <c r="A137" s="128" t="s">
        <v>82</v>
      </c>
      <c r="B137" s="195" t="n">
        <f aca="false">B122+B107+B93+B79+B65+B51+B37+B22+B8</f>
        <v>381324.41</v>
      </c>
      <c r="C137" s="195" t="n">
        <f aca="false">C122+C107+C93+C79+C65+C51+C37+C22+C8</f>
        <v>0</v>
      </c>
      <c r="D137" s="195" t="n">
        <f aca="false">D122+D107+D93+D79+D65+D51+D37+D22+D8</f>
        <v>0</v>
      </c>
      <c r="E137" s="195" t="n">
        <f aca="false">E122+E107+E93+E79+E65+E51+E37+E22+E8</f>
        <v>0</v>
      </c>
      <c r="F137" s="195" t="n">
        <f aca="false">F122+F107+F93+F79+F65+F51+F37+F22+F8</f>
        <v>0</v>
      </c>
      <c r="G137" s="195" t="n">
        <f aca="false">G122+G107+G93+G79+G65+G51+G37+G22+G8</f>
        <v>0</v>
      </c>
      <c r="H137" s="195" t="n">
        <f aca="false">H122+H107+H93+H79+H65+H51+H37+H22+H8</f>
        <v>0</v>
      </c>
      <c r="I137" s="195" t="n">
        <f aca="false">I122+I107+I93+I79+I65+I51+I37+I22+I8</f>
        <v>0</v>
      </c>
      <c r="J137" s="195" t="n">
        <f aca="false">J122+J107+J93+J79+J65+J51+J37+J22+J8</f>
        <v>0</v>
      </c>
      <c r="K137" s="195" t="n">
        <f aca="false">K122+K107+K93+K79+K65+K51+K37+K22+K8</f>
        <v>0</v>
      </c>
      <c r="L137" s="195" t="n">
        <f aca="false">L122+L107+L93+L79+L65+L51+L37+L22+L8</f>
        <v>0</v>
      </c>
      <c r="M137" s="195" t="n">
        <f aca="false">M122+M107+M93+M79+M65+M51+M37+M22+M8</f>
        <v>0</v>
      </c>
      <c r="N137" s="200" t="n">
        <f aca="false">SUM(B137:M137)</f>
        <v>381324.41</v>
      </c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39" customFormat="false" ht="12" hidden="false" customHeight="false" outlineLevel="0" collapsed="false">
      <c r="A139" s="128" t="s">
        <v>83</v>
      </c>
      <c r="B139" s="195" t="n">
        <f aca="false">SUM(B136:B137)-SUM(B134:B135)</f>
        <v>-484</v>
      </c>
      <c r="C139" s="195" t="n">
        <f aca="false">SUM(C136:C137)-SUM(C134:C135)</f>
        <v>0</v>
      </c>
      <c r="D139" s="195" t="n">
        <f aca="false">SUM(D136:D137)-SUM(D134:D135)</f>
        <v>0</v>
      </c>
      <c r="E139" s="195" t="n">
        <f aca="false">SUM(E136:E137)-SUM(E134:E135)</f>
        <v>0</v>
      </c>
      <c r="F139" s="195" t="n">
        <f aca="false">SUM(F136:F137)-SUM(F134:F135)</f>
        <v>0</v>
      </c>
      <c r="G139" s="195" t="n">
        <f aca="false">SUM(G136:G137)-SUM(G134:G135)</f>
        <v>0</v>
      </c>
      <c r="H139" s="195" t="n">
        <f aca="false">SUM(H136:H137)-SUM(H134:H135)</f>
        <v>0</v>
      </c>
      <c r="I139" s="195" t="n">
        <f aca="false">SUM(I136:I137)-SUM(I134:I135)</f>
        <v>0</v>
      </c>
      <c r="J139" s="195" t="n">
        <f aca="false">SUM(J136:J137)-SUM(J134:J135)</f>
        <v>0</v>
      </c>
      <c r="K139" s="195" t="n">
        <f aca="false">SUM(K136:K137)-SUM(K134:K135)</f>
        <v>0</v>
      </c>
      <c r="L139" s="195" t="n">
        <f aca="false">SUM(L136:L137)-SUM(L134:L135)</f>
        <v>0</v>
      </c>
      <c r="M139" s="195" t="n">
        <f aca="false">SUM(M136:M137)-SUM(M134:M135)</f>
        <v>0</v>
      </c>
      <c r="N139" s="195" t="n">
        <f aca="false">SUM(N136:N137)-SUM(N134:N135)</f>
        <v>-484</v>
      </c>
    </row>
    <row r="140" customFormat="false" ht="12" hidden="false" customHeight="false" outlineLevel="0" collapsed="false">
      <c r="A140" s="128" t="s">
        <v>84</v>
      </c>
      <c r="B140" s="195" t="n">
        <f aca="false">B139/B135*100</f>
        <v>-0.0973430652800295</v>
      </c>
      <c r="C140" s="195" t="e">
        <f aca="false">C139/C135*100</f>
        <v>#DIV/0!</v>
      </c>
      <c r="D140" s="195" t="e">
        <f aca="false">D139/D135*100</f>
        <v>#DIV/0!</v>
      </c>
      <c r="E140" s="195" t="e">
        <f aca="false">E139/E135*100</f>
        <v>#DIV/0!</v>
      </c>
      <c r="F140" s="195" t="e">
        <f aca="false">F139/F135*100</f>
        <v>#DIV/0!</v>
      </c>
      <c r="G140" s="195" t="e">
        <f aca="false">G139/G135*100</f>
        <v>#DIV/0!</v>
      </c>
      <c r="H140" s="195" t="e">
        <f aca="false">H139/H135*100</f>
        <v>#DIV/0!</v>
      </c>
      <c r="I140" s="195" t="e">
        <f aca="false">I139/I135*100</f>
        <v>#DIV/0!</v>
      </c>
      <c r="J140" s="195" t="e">
        <f aca="false">J139/J135*100</f>
        <v>#DIV/0!</v>
      </c>
      <c r="K140" s="195" t="e">
        <f aca="false">K139/K135*100</f>
        <v>#DIV/0!</v>
      </c>
      <c r="L140" s="195" t="e">
        <f aca="false">L139/L135*100</f>
        <v>#DIV/0!</v>
      </c>
      <c r="M140" s="195" t="e">
        <f aca="false">M139/M135*100</f>
        <v>#DIV/0!</v>
      </c>
      <c r="N140" s="195" t="n">
        <f aca="false">N139/N135*100</f>
        <v>-0.0973430652800295</v>
      </c>
    </row>
    <row r="142" customFormat="false" ht="12" hidden="false" customHeight="false" outlineLevel="0" collapsed="false">
      <c r="A142" s="128" t="s">
        <v>85</v>
      </c>
      <c r="B142" s="195" t="n">
        <f aca="false">B127+B112+B98+B84+B70+B56+B42+B27+B13</f>
        <v>0</v>
      </c>
      <c r="C142" s="195" t="n">
        <f aca="false">C127+C112+C98+C84+C70+C56+C42+C27+C13</f>
        <v>0</v>
      </c>
      <c r="D142" s="195" t="n">
        <f aca="false">D127+D112+D98+D84+D70+D56+D42+D27+D13</f>
        <v>0</v>
      </c>
      <c r="E142" s="195" t="n">
        <f aca="false">E127+E112+E98+E84+E70+E56+E42+E27+E13</f>
        <v>0</v>
      </c>
      <c r="F142" s="195" t="n">
        <f aca="false">F127+F112+F98+F84+F70+F56+F42+F27+F13</f>
        <v>0</v>
      </c>
      <c r="G142" s="195" t="n">
        <f aca="false">G127+G112+G98+G84+G70+G56+G42+G27+G13</f>
        <v>0</v>
      </c>
      <c r="H142" s="195" t="n">
        <f aca="false">H127+H112+H98+H84+H70+H56+H42+H27+H13</f>
        <v>0</v>
      </c>
      <c r="I142" s="195" t="n">
        <f aca="false">I127+I112+I98+I84+I70+I56+I42+I27+I13</f>
        <v>0</v>
      </c>
      <c r="J142" s="195" t="n">
        <f aca="false">J127+J112+J98+J84+J70+J56+J42+J27+J13</f>
        <v>0</v>
      </c>
      <c r="K142" s="195" t="n">
        <f aca="false">K127+K112+K98+K84+K70+K56+K42+K27+K13</f>
        <v>0</v>
      </c>
      <c r="L142" s="195" t="n">
        <f aca="false">L127+L112+L98+L84+L70+L56+L42+L27+L13</f>
        <v>0</v>
      </c>
      <c r="M142" s="195" t="n">
        <f aca="false">M127+M112+M98+M84+M70+M56+M42+M27+M13</f>
        <v>0</v>
      </c>
      <c r="N142" s="200" t="n">
        <f aca="false">SUM(B142:M142)</f>
        <v>0</v>
      </c>
    </row>
    <row r="144" customFormat="false" ht="12" hidden="false" customHeight="false" outlineLevel="0" collapsed="false">
      <c r="A144" s="128" t="s">
        <v>86</v>
      </c>
      <c r="B144" s="195" t="n">
        <f aca="false">B142+B139</f>
        <v>-484</v>
      </c>
      <c r="C144" s="195" t="n">
        <f aca="false">C142+C139</f>
        <v>0</v>
      </c>
      <c r="D144" s="195" t="n">
        <f aca="false">D142+D139</f>
        <v>0</v>
      </c>
      <c r="E144" s="195" t="n">
        <f aca="false">E142+E139</f>
        <v>0</v>
      </c>
      <c r="F144" s="195" t="n">
        <f aca="false">F142+F139</f>
        <v>0</v>
      </c>
      <c r="G144" s="195" t="n">
        <f aca="false">G142+G139</f>
        <v>0</v>
      </c>
      <c r="H144" s="195" t="n">
        <f aca="false">H142+H139</f>
        <v>0</v>
      </c>
      <c r="I144" s="195" t="n">
        <f aca="false">I142+I139</f>
        <v>0</v>
      </c>
      <c r="J144" s="195" t="n">
        <f aca="false">J142+J139</f>
        <v>0</v>
      </c>
      <c r="K144" s="195" t="n">
        <f aca="false">K142+K139</f>
        <v>0</v>
      </c>
      <c r="L144" s="195" t="n">
        <f aca="false">L142+L139</f>
        <v>0</v>
      </c>
      <c r="M144" s="195" t="n">
        <f aca="false">M142+M139</f>
        <v>0</v>
      </c>
      <c r="N144" s="195" t="n">
        <f aca="false">N142+N139</f>
        <v>-484</v>
      </c>
    </row>
    <row r="145" customFormat="false" ht="12" hidden="false" customHeight="false" outlineLevel="0" collapsed="false">
      <c r="A145" s="128" t="s">
        <v>87</v>
      </c>
      <c r="B145" s="195" t="n">
        <f aca="false">B144/B135*100</f>
        <v>-0.0973430652800295</v>
      </c>
      <c r="C145" s="195" t="e">
        <f aca="false">C144/C135*100</f>
        <v>#DIV/0!</v>
      </c>
      <c r="D145" s="195" t="e">
        <f aca="false">D144/D135*100</f>
        <v>#DIV/0!</v>
      </c>
      <c r="E145" s="195" t="e">
        <f aca="false">E144/E135*100</f>
        <v>#DIV/0!</v>
      </c>
      <c r="F145" s="195" t="e">
        <f aca="false">F144/F135*100</f>
        <v>#DIV/0!</v>
      </c>
      <c r="G145" s="195" t="e">
        <f aca="false">G144/G135*100</f>
        <v>#DIV/0!</v>
      </c>
      <c r="H145" s="195" t="e">
        <f aca="false">H144/H135*100</f>
        <v>#DIV/0!</v>
      </c>
      <c r="I145" s="195" t="e">
        <f aca="false">I144/I135*100</f>
        <v>#DIV/0!</v>
      </c>
      <c r="J145" s="195" t="e">
        <f aca="false">J144/J135*100</f>
        <v>#DIV/0!</v>
      </c>
      <c r="K145" s="195" t="e">
        <f aca="false">K144/K135*100</f>
        <v>#DIV/0!</v>
      </c>
      <c r="L145" s="195" t="e">
        <f aca="false">L144/L135*100</f>
        <v>#DIV/0!</v>
      </c>
      <c r="M145" s="195" t="e">
        <f aca="false">M144/M135*100</f>
        <v>#DIV/0!</v>
      </c>
      <c r="N145" s="195" t="n">
        <f aca="false">N144/N135*100</f>
        <v>-0.0973430652800295</v>
      </c>
    </row>
    <row r="146" customFormat="false" ht="12" hidden="false" customHeight="false" outlineLevel="0" collapsed="false">
      <c r="A146" s="196"/>
    </row>
    <row r="147" customFormat="false" ht="12" hidden="false" customHeight="false" outlineLevel="0" collapsed="false">
      <c r="I147" s="195"/>
      <c r="J147" s="195"/>
      <c r="K147" s="195"/>
      <c r="L147" s="195"/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0" customFormat="false" ht="12" hidden="false" customHeight="false" outlineLevel="0" collapsed="false">
      <c r="I150" s="195"/>
      <c r="J150" s="195"/>
      <c r="K150" s="195"/>
      <c r="L150" s="195"/>
      <c r="M150" s="195"/>
      <c r="N150" s="200"/>
    </row>
    <row r="161" customFormat="false" ht="12" hidden="false" customHeight="false" outlineLevel="0" collapsed="false">
      <c r="A161" s="196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5" customFormat="false" ht="12" hidden="false" customHeight="false" outlineLevel="0" collapsed="false">
      <c r="N165" s="200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68" customFormat="false" ht="12" hidden="false" customHeight="false" outlineLevel="0" collapsed="false">
      <c r="I168" s="195"/>
      <c r="J168" s="195"/>
      <c r="K168" s="195"/>
      <c r="L168" s="195"/>
      <c r="M168" s="195"/>
    </row>
    <row r="175" customFormat="false" ht="12" hidden="false" customHeight="false" outlineLevel="0" collapsed="false">
      <c r="A175" s="196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79" customFormat="false" ht="12" hidden="false" customHeight="false" outlineLevel="0" collapsed="false">
      <c r="N179" s="200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3" customFormat="false" ht="12" hidden="false" customHeight="false" outlineLevel="0" collapsed="false">
      <c r="N193" s="200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</row>
    <row r="204" customFormat="false" ht="12" hidden="false" customHeight="false" outlineLevel="0" collapsed="false">
      <c r="A204" s="196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8" customFormat="false" ht="12" hidden="false" customHeight="false" outlineLevel="0" collapsed="false">
      <c r="N208" s="200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1" customFormat="false" ht="12" hidden="false" customHeight="false" outlineLevel="0" collapsed="false">
      <c r="I211" s="195"/>
      <c r="J211" s="195"/>
      <c r="K211" s="195"/>
      <c r="L211" s="195"/>
      <c r="M211" s="195"/>
    </row>
    <row r="218" customFormat="false" ht="12" hidden="false" customHeight="false" outlineLevel="0" collapsed="false">
      <c r="A218" s="196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N220" s="200"/>
    </row>
    <row r="221" customFormat="false" ht="12" hidden="false" customHeight="false" outlineLevel="0" collapsed="false">
      <c r="N221" s="200"/>
    </row>
    <row r="222" customFormat="false" ht="12" hidden="false" customHeight="false" outlineLevel="0" collapsed="false">
      <c r="N222" s="200"/>
    </row>
    <row r="224" customFormat="false" ht="12" hidden="false" customHeight="false" outlineLevel="0" collapsed="false">
      <c r="I224" s="195"/>
      <c r="J224" s="195"/>
      <c r="K224" s="195"/>
      <c r="L224" s="195"/>
      <c r="M224" s="195"/>
    </row>
    <row r="225" customFormat="false" ht="12" hidden="false" customHeight="false" outlineLevel="0" collapsed="false">
      <c r="I225" s="195"/>
      <c r="J225" s="195"/>
      <c r="K225" s="195"/>
      <c r="L225" s="195"/>
      <c r="M225" s="195"/>
    </row>
    <row r="232" customFormat="false" ht="12" hidden="false" customHeight="false" outlineLevel="0" collapsed="false">
      <c r="A232" s="196"/>
    </row>
    <row r="247" customFormat="false" ht="12" hidden="false" customHeight="false" outlineLevel="0" collapsed="false">
      <c r="A247" s="196"/>
    </row>
    <row r="261" customFormat="false" ht="12" hidden="false" customHeight="false" outlineLevel="0" collapsed="false">
      <c r="A261" s="196"/>
    </row>
    <row r="275" customFormat="false" ht="12" hidden="false" customHeight="false" outlineLevel="0" collapsed="false">
      <c r="A275" s="196"/>
    </row>
    <row r="290" customFormat="false" ht="12" hidden="false" customHeight="false" outlineLevel="0" collapsed="false">
      <c r="A290" s="196"/>
    </row>
    <row r="304" customFormat="false" ht="12" hidden="false" customHeight="false" outlineLevel="0" collapsed="false">
      <c r="A30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1" man="true" max="16383" min="0"/>
    <brk id="73" man="true" max="16383" min="0"/>
    <brk id="101" man="true" max="16383" min="0"/>
    <brk id="13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4" activeCellId="0" sqref="J5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123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6" t="s">
        <v>124</v>
      </c>
    </row>
    <row r="5" customFormat="false" ht="12" hidden="false" customHeight="false" outlineLevel="0" collapsed="false">
      <c r="A5" s="128" t="s">
        <v>80</v>
      </c>
      <c r="B5" s="195" t="n">
        <v>36190.83</v>
      </c>
      <c r="C5" s="195" t="n">
        <f aca="false">B8</f>
        <v>43474.53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79665.36</v>
      </c>
    </row>
    <row r="6" customFormat="false" ht="12" hidden="false" customHeight="false" outlineLevel="0" collapsed="false">
      <c r="A6" s="128" t="s">
        <v>23</v>
      </c>
      <c r="B6" s="195" t="n">
        <v>342251.48</v>
      </c>
      <c r="I6" s="195"/>
      <c r="J6" s="195"/>
      <c r="K6" s="195"/>
      <c r="L6" s="195"/>
      <c r="M6" s="195"/>
      <c r="N6" s="200" t="n">
        <f aca="false">SUM(B6:M6)</f>
        <v>342251.48</v>
      </c>
    </row>
    <row r="7" customFormat="false" ht="12" hidden="false" customHeight="false" outlineLevel="0" collapsed="false">
      <c r="A7" s="128" t="s">
        <v>81</v>
      </c>
      <c r="B7" s="195" t="n">
        <v>335429.25</v>
      </c>
      <c r="I7" s="195"/>
      <c r="J7" s="195"/>
      <c r="K7" s="195"/>
      <c r="L7" s="195"/>
      <c r="M7" s="195"/>
      <c r="N7" s="200" t="n">
        <f aca="false">SUM(B7:M7)</f>
        <v>335429.25</v>
      </c>
    </row>
    <row r="8" customFormat="false" ht="12" hidden="false" customHeight="false" outlineLevel="0" collapsed="false">
      <c r="A8" s="128" t="s">
        <v>82</v>
      </c>
      <c r="B8" s="195" t="n">
        <v>43474.53</v>
      </c>
      <c r="I8" s="195"/>
      <c r="J8" s="195"/>
      <c r="K8" s="195"/>
      <c r="L8" s="195"/>
      <c r="M8" s="195"/>
      <c r="N8" s="200" t="n">
        <f aca="false">SUM(B8:M8)</f>
        <v>43474.53</v>
      </c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461.47000000003</v>
      </c>
      <c r="C10" s="195" t="n">
        <f aca="false">SUM(C7:C8)-SUM(C5:C6)</f>
        <v>-43474.53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-43013.0599999999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0.13483360247267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-12.5676768439394</v>
      </c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461.47000000003</v>
      </c>
      <c r="C15" s="195" t="n">
        <f aca="false">C13+C10</f>
        <v>-43474.53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-43013.0599999999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0.13483360247267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-12.5676768439394</v>
      </c>
    </row>
    <row r="18" customFormat="false" ht="12" hidden="false" customHeight="false" outlineLevel="0" collapsed="false">
      <c r="A18" s="196" t="s">
        <v>125</v>
      </c>
    </row>
    <row r="19" customFormat="false" ht="12" hidden="false" customHeight="false" outlineLevel="0" collapsed="false">
      <c r="A19" s="128" t="s">
        <v>80</v>
      </c>
      <c r="B19" s="195" t="n">
        <v>167260.02</v>
      </c>
      <c r="C19" s="195" t="n">
        <f aca="false">B22</f>
        <v>177592.48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344852.5</v>
      </c>
    </row>
    <row r="20" customFormat="false" ht="12" hidden="false" customHeight="false" outlineLevel="0" collapsed="false">
      <c r="A20" s="128" t="s">
        <v>23</v>
      </c>
      <c r="B20" s="195" t="n">
        <v>368707.6</v>
      </c>
      <c r="I20" s="195"/>
      <c r="J20" s="195"/>
      <c r="K20" s="195"/>
      <c r="L20" s="195"/>
      <c r="M20" s="195"/>
      <c r="N20" s="200" t="n">
        <f aca="false">SUM(B20:M20)</f>
        <v>368707.6</v>
      </c>
    </row>
    <row r="21" customFormat="false" ht="12" hidden="false" customHeight="false" outlineLevel="0" collapsed="false">
      <c r="A21" s="128" t="s">
        <v>81</v>
      </c>
      <c r="B21" s="195" t="n">
        <v>359910.97</v>
      </c>
      <c r="I21" s="195"/>
      <c r="J21" s="195"/>
      <c r="K21" s="195"/>
      <c r="L21" s="195"/>
      <c r="M21" s="195"/>
      <c r="N21" s="200" t="n">
        <f aca="false">SUM(B21:M21)</f>
        <v>359910.97</v>
      </c>
    </row>
    <row r="22" customFormat="false" ht="12" hidden="false" customHeight="false" outlineLevel="0" collapsed="false">
      <c r="A22" s="128" t="s">
        <v>82</v>
      </c>
      <c r="B22" s="195" t="n">
        <v>177592.48</v>
      </c>
      <c r="I22" s="195"/>
      <c r="J22" s="195"/>
      <c r="K22" s="195"/>
      <c r="L22" s="195"/>
      <c r="M22" s="195"/>
      <c r="N22" s="200" t="n">
        <f aca="false">SUM(B22:M22)</f>
        <v>177592.48</v>
      </c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1535.82999999996</v>
      </c>
      <c r="C24" s="195" t="n">
        <f aca="false">SUM(C21:C22)-SUM(C19:C20)</f>
        <v>-177592.48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-176056.65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0.41654416670553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K24/K20*100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-47.7496666735375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200" t="n">
        <f aca="false">SUM(B27:M27)</f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B27+B24</f>
        <v>1535.82999999996</v>
      </c>
      <c r="C29" s="195" t="n">
        <f aca="false">C27+C24</f>
        <v>-177592.48</v>
      </c>
      <c r="D29" s="195" t="n">
        <f aca="false">D27+D24</f>
        <v>0</v>
      </c>
      <c r="E29" s="195" t="n">
        <f aca="false">E27+E24</f>
        <v>0</v>
      </c>
      <c r="F29" s="195" t="n">
        <f aca="false">F27+F24</f>
        <v>0</v>
      </c>
      <c r="G29" s="195" t="n">
        <f aca="false">G27+G24</f>
        <v>0</v>
      </c>
      <c r="H29" s="195" t="n">
        <f aca="false">H27+H24</f>
        <v>0</v>
      </c>
      <c r="I29" s="195" t="n">
        <f aca="false">I24-I27</f>
        <v>0</v>
      </c>
      <c r="J29" s="195" t="n">
        <f aca="false">J27+J24</f>
        <v>0</v>
      </c>
      <c r="K29" s="195" t="n">
        <f aca="false">K27+K24</f>
        <v>0</v>
      </c>
      <c r="L29" s="195" t="n">
        <f aca="false">L27+L24</f>
        <v>0</v>
      </c>
      <c r="M29" s="195" t="n">
        <f aca="false">M27+M24</f>
        <v>0</v>
      </c>
      <c r="N29" s="195" t="n">
        <f aca="false">N27+N24</f>
        <v>-176056.65</v>
      </c>
    </row>
    <row r="30" customFormat="false" ht="12" hidden="false" customHeight="false" outlineLevel="0" collapsed="false">
      <c r="A30" s="128" t="s">
        <v>87</v>
      </c>
      <c r="B30" s="195" t="n">
        <f aca="false">B29/B20*100</f>
        <v>0.41654416670553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e">
        <f aca="false">F29/F20*100</f>
        <v>#DIV/0!</v>
      </c>
      <c r="G30" s="195" t="e">
        <f aca="false">G29/G20*100</f>
        <v>#DIV/0!</v>
      </c>
      <c r="H30" s="195" t="e">
        <f aca="false">H29/H20*100</f>
        <v>#DIV/0!</v>
      </c>
      <c r="I30" s="195" t="e">
        <f aca="false">I29/I20*100</f>
        <v>#DIV/0!</v>
      </c>
      <c r="J30" s="195" t="e">
        <f aca="false">J29/J20*100</f>
        <v>#DIV/0!</v>
      </c>
      <c r="K30" s="195" t="e">
        <f aca="false">K29/K20*100</f>
        <v>#DIV/0!</v>
      </c>
      <c r="L30" s="195" t="e">
        <f aca="false">L29/L20*100</f>
        <v>#DIV/0!</v>
      </c>
      <c r="M30" s="195" t="e">
        <f aca="false">M29/M20*100</f>
        <v>#DIV/0!</v>
      </c>
      <c r="N30" s="195" t="n">
        <f aca="false">N29/N20*100</f>
        <v>-47.7496666735375</v>
      </c>
    </row>
    <row r="32" customFormat="false" ht="12" hidden="false" customHeight="false" outlineLevel="0" collapsed="false">
      <c r="A32" s="196" t="s">
        <v>126</v>
      </c>
    </row>
    <row r="33" customFormat="false" ht="12" hidden="false" customHeight="false" outlineLevel="0" collapsed="false">
      <c r="A33" s="128" t="s">
        <v>80</v>
      </c>
      <c r="B33" s="195" t="n">
        <v>28523.82</v>
      </c>
      <c r="C33" s="195" t="n">
        <f aca="false">B36</f>
        <v>30571.46</v>
      </c>
      <c r="D33" s="195" t="n">
        <f aca="false">C36</f>
        <v>0</v>
      </c>
      <c r="E33" s="195" t="n">
        <f aca="false">D36</f>
        <v>0</v>
      </c>
      <c r="F33" s="195" t="n">
        <f aca="false">E36</f>
        <v>0</v>
      </c>
      <c r="G33" s="195" t="n">
        <f aca="false">F36</f>
        <v>0</v>
      </c>
      <c r="H33" s="195" t="n">
        <f aca="false">G36</f>
        <v>0</v>
      </c>
      <c r="I33" s="195" t="n">
        <f aca="false">H36</f>
        <v>0</v>
      </c>
      <c r="J33" s="195" t="n">
        <f aca="false">I36</f>
        <v>0</v>
      </c>
      <c r="K33" s="195" t="n">
        <f aca="false">J36</f>
        <v>0</v>
      </c>
      <c r="L33" s="195" t="n">
        <f aca="false">K36</f>
        <v>0</v>
      </c>
      <c r="M33" s="195" t="n">
        <f aca="false">L36</f>
        <v>0</v>
      </c>
      <c r="N33" s="200" t="n">
        <f aca="false">SUM(B33:M33)</f>
        <v>59095.28</v>
      </c>
    </row>
    <row r="34" customFormat="false" ht="12" hidden="false" customHeight="false" outlineLevel="0" collapsed="false">
      <c r="A34" s="128" t="s">
        <v>23</v>
      </c>
      <c r="B34" s="195" t="n">
        <v>315336.72</v>
      </c>
      <c r="I34" s="195"/>
      <c r="J34" s="195"/>
      <c r="K34" s="195"/>
      <c r="L34" s="195"/>
      <c r="M34" s="195"/>
      <c r="N34" s="200" t="n">
        <f aca="false">SUM(B34:M34)</f>
        <v>315336.72</v>
      </c>
    </row>
    <row r="35" customFormat="false" ht="12" hidden="false" customHeight="false" outlineLevel="0" collapsed="false">
      <c r="A35" s="128" t="s">
        <v>81</v>
      </c>
      <c r="B35" s="195" t="n">
        <v>315580.68</v>
      </c>
      <c r="I35" s="195"/>
      <c r="J35" s="195"/>
      <c r="K35" s="195"/>
      <c r="L35" s="195"/>
      <c r="M35" s="195"/>
      <c r="N35" s="200" t="n">
        <f aca="false">SUM(B35:M35)</f>
        <v>315580.68</v>
      </c>
    </row>
    <row r="36" customFormat="false" ht="12" hidden="false" customHeight="false" outlineLevel="0" collapsed="false">
      <c r="A36" s="128" t="s">
        <v>82</v>
      </c>
      <c r="B36" s="195" t="n">
        <v>30571.46</v>
      </c>
      <c r="I36" s="195"/>
      <c r="J36" s="195"/>
      <c r="K36" s="195"/>
      <c r="L36" s="195"/>
      <c r="M36" s="195"/>
      <c r="N36" s="200" t="n">
        <f aca="false">SUM(B36:M36)</f>
        <v>30571.46</v>
      </c>
    </row>
    <row r="37" customFormat="false" ht="12" hidden="false" customHeight="false" outlineLevel="0" collapsed="false">
      <c r="G37" s="195" t="s">
        <v>48</v>
      </c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2291.60000000004</v>
      </c>
      <c r="C38" s="195" t="n">
        <f aca="false">SUM(C35:C36)-SUM(C33:C34)</f>
        <v>-30571.46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195" t="n">
        <f aca="false">SUM(N35:N36)-SUM(N33:N34)</f>
        <v>-28279.86</v>
      </c>
    </row>
    <row r="39" customFormat="false" ht="12" hidden="false" customHeight="false" outlineLevel="0" collapsed="false">
      <c r="A39" s="128" t="s">
        <v>84</v>
      </c>
      <c r="B39" s="195" t="n">
        <f aca="false">B38/B34*100</f>
        <v>0.72671523950653</v>
      </c>
      <c r="C39" s="195" t="e">
        <f aca="false">C38/C34*100</f>
        <v>#DIV/0!</v>
      </c>
      <c r="D39" s="195" t="e">
        <f aca="false">D38/D34*100</f>
        <v>#DIV/0!</v>
      </c>
      <c r="E39" s="195" t="e">
        <f aca="false">E38/E34*100</f>
        <v>#DIV/0!</v>
      </c>
      <c r="F39" s="195" t="e">
        <f aca="false">F38/F34*100</f>
        <v>#DIV/0!</v>
      </c>
      <c r="G39" s="195" t="e">
        <f aca="false">G38/G34*100</f>
        <v>#DIV/0!</v>
      </c>
      <c r="H39" s="195" t="e">
        <f aca="false">H38/H34*100</f>
        <v>#DIV/0!</v>
      </c>
      <c r="I39" s="195" t="e">
        <f aca="false">I38/I34*100</f>
        <v>#DIV/0!</v>
      </c>
      <c r="J39" s="195" t="e">
        <f aca="false">J38/J34*100</f>
        <v>#DIV/0!</v>
      </c>
      <c r="K39" s="195" t="e">
        <f aca="false">K38/K34*100</f>
        <v>#DIV/0!</v>
      </c>
      <c r="L39" s="195" t="e">
        <f aca="false">L38/L34*100</f>
        <v>#DIV/0!</v>
      </c>
      <c r="M39" s="195" t="e">
        <f aca="false">M38/M34*100</f>
        <v>#DIV/0!</v>
      </c>
      <c r="N39" s="195" t="n">
        <f aca="false">N38/N34*100</f>
        <v>-8.9681468114465</v>
      </c>
    </row>
    <row r="41" customFormat="false" ht="12" hidden="false" customHeight="false" outlineLevel="0" collapsed="false">
      <c r="A41" s="128" t="s">
        <v>85</v>
      </c>
      <c r="B41" s="195" t="n">
        <v>0</v>
      </c>
      <c r="C41" s="195" t="n">
        <v>0</v>
      </c>
      <c r="D41" s="195" t="n">
        <v>0</v>
      </c>
      <c r="E41" s="195" t="n">
        <v>0</v>
      </c>
      <c r="F41" s="195" t="n">
        <v>0</v>
      </c>
      <c r="G41" s="195" t="n">
        <v>0</v>
      </c>
      <c r="H41" s="195" t="n">
        <v>0</v>
      </c>
      <c r="I41" s="195" t="n">
        <v>0</v>
      </c>
      <c r="J41" s="195" t="n">
        <v>0</v>
      </c>
      <c r="K41" s="195" t="n">
        <v>0</v>
      </c>
      <c r="L41" s="195" t="n">
        <v>0</v>
      </c>
      <c r="M41" s="195" t="n">
        <v>0</v>
      </c>
      <c r="N41" s="200" t="n">
        <f aca="false">SUM(B41:M41)</f>
        <v>0</v>
      </c>
    </row>
    <row r="42" customFormat="false" ht="12" hidden="false" customHeight="false" outlineLevel="0" collapsed="false">
      <c r="I42" s="195"/>
      <c r="J42" s="195"/>
      <c r="K42" s="195"/>
      <c r="L42" s="195"/>
      <c r="M42" s="195"/>
    </row>
    <row r="43" customFormat="false" ht="12" hidden="false" customHeight="false" outlineLevel="0" collapsed="false">
      <c r="A43" s="128" t="s">
        <v>86</v>
      </c>
      <c r="B43" s="195" t="n">
        <f aca="false">B41+B38</f>
        <v>2291.60000000004</v>
      </c>
      <c r="C43" s="195" t="n">
        <f aca="false">C41+C38</f>
        <v>-30571.46</v>
      </c>
      <c r="D43" s="195" t="n">
        <f aca="false">D41+D38</f>
        <v>0</v>
      </c>
      <c r="E43" s="195" t="n">
        <f aca="false">E41+E38</f>
        <v>0</v>
      </c>
      <c r="F43" s="195" t="n">
        <f aca="false">F41+F38</f>
        <v>0</v>
      </c>
      <c r="G43" s="195" t="n">
        <f aca="false">G41+G38</f>
        <v>0</v>
      </c>
      <c r="H43" s="195" t="n">
        <f aca="false">H41+H38</f>
        <v>0</v>
      </c>
      <c r="I43" s="195" t="n">
        <f aca="false">I41+I38</f>
        <v>0</v>
      </c>
      <c r="J43" s="195" t="n">
        <f aca="false">J41+J38</f>
        <v>0</v>
      </c>
      <c r="K43" s="195" t="n">
        <f aca="false">K38-K41</f>
        <v>0</v>
      </c>
      <c r="L43" s="195" t="n">
        <f aca="false">L38-L41</f>
        <v>0</v>
      </c>
      <c r="M43" s="195" t="n">
        <f aca="false">M41+M38</f>
        <v>0</v>
      </c>
      <c r="N43" s="195" t="n">
        <f aca="false">N38-N41</f>
        <v>-28279.86</v>
      </c>
    </row>
    <row r="44" customFormat="false" ht="12" hidden="false" customHeight="false" outlineLevel="0" collapsed="false">
      <c r="A44" s="128" t="s">
        <v>87</v>
      </c>
      <c r="B44" s="195" t="n">
        <f aca="false">B43/B34*100</f>
        <v>0.72671523950653</v>
      </c>
      <c r="C44" s="195" t="e">
        <f aca="false">C43/C34*100</f>
        <v>#DIV/0!</v>
      </c>
      <c r="D44" s="195" t="e">
        <f aca="false">D43/D34*100</f>
        <v>#DIV/0!</v>
      </c>
      <c r="E44" s="195" t="e">
        <f aca="false">E43/E34*100</f>
        <v>#DIV/0!</v>
      </c>
      <c r="F44" s="195" t="e">
        <f aca="false">F43/F34*100</f>
        <v>#DIV/0!</v>
      </c>
      <c r="G44" s="195" t="e">
        <f aca="false">G43/G34*100</f>
        <v>#DIV/0!</v>
      </c>
      <c r="H44" s="195" t="e">
        <f aca="false">H43/H34*100</f>
        <v>#DIV/0!</v>
      </c>
      <c r="I44" s="195" t="e">
        <f aca="false">I43/I34*100</f>
        <v>#DIV/0!</v>
      </c>
      <c r="J44" s="195" t="e">
        <f aca="false">J43/J34*100</f>
        <v>#DIV/0!</v>
      </c>
      <c r="K44" s="195" t="e">
        <f aca="false">K43/K34*100</f>
        <v>#DIV/0!</v>
      </c>
      <c r="L44" s="195" t="e">
        <f aca="false">L43/L34*100</f>
        <v>#DIV/0!</v>
      </c>
      <c r="M44" s="195" t="e">
        <f aca="false">M43/M34*100</f>
        <v>#DIV/0!</v>
      </c>
      <c r="N44" s="195" t="n">
        <f aca="false">N43/N34*100</f>
        <v>-8.9681468114465</v>
      </c>
    </row>
    <row r="47" customFormat="false" ht="12" hidden="false" customHeight="false" outlineLevel="0" collapsed="false">
      <c r="A47" s="196" t="s">
        <v>127</v>
      </c>
    </row>
    <row r="48" customFormat="false" ht="12" hidden="false" customHeight="false" outlineLevel="0" collapsed="false">
      <c r="A48" s="128" t="s">
        <v>80</v>
      </c>
      <c r="B48" s="195" t="n">
        <v>4559.72</v>
      </c>
      <c r="C48" s="195" t="n">
        <f aca="false">B51</f>
        <v>4885.92</v>
      </c>
      <c r="D48" s="195" t="n">
        <f aca="false">C51</f>
        <v>0</v>
      </c>
      <c r="E48" s="195" t="n">
        <f aca="false">D51</f>
        <v>0</v>
      </c>
      <c r="F48" s="195" t="n">
        <f aca="false">E51</f>
        <v>0</v>
      </c>
      <c r="G48" s="195" t="n">
        <f aca="false">F51</f>
        <v>0</v>
      </c>
      <c r="H48" s="195" t="n">
        <f aca="false">G51</f>
        <v>0</v>
      </c>
      <c r="I48" s="195" t="n">
        <f aca="false">H51</f>
        <v>0</v>
      </c>
      <c r="J48" s="195" t="n">
        <f aca="false">I51</f>
        <v>0</v>
      </c>
      <c r="K48" s="195" t="n">
        <f aca="false">J51</f>
        <v>0</v>
      </c>
      <c r="L48" s="195" t="n">
        <f aca="false">K51</f>
        <v>0</v>
      </c>
      <c r="M48" s="195" t="n">
        <f aca="false">L51</f>
        <v>0</v>
      </c>
      <c r="N48" s="200" t="n">
        <f aca="false">SUM(B48:M48)</f>
        <v>9445.64</v>
      </c>
    </row>
    <row r="49" customFormat="false" ht="12" hidden="false" customHeight="false" outlineLevel="0" collapsed="false">
      <c r="A49" s="128" t="s">
        <v>23</v>
      </c>
      <c r="B49" s="195" t="n">
        <v>149000.24</v>
      </c>
      <c r="I49" s="195"/>
      <c r="J49" s="195"/>
      <c r="K49" s="195"/>
      <c r="L49" s="195"/>
      <c r="M49" s="195"/>
      <c r="N49" s="200" t="n">
        <f aca="false">SUM(B49:M49)</f>
        <v>149000.24</v>
      </c>
    </row>
    <row r="50" customFormat="false" ht="12" hidden="false" customHeight="false" outlineLevel="0" collapsed="false">
      <c r="A50" s="128" t="s">
        <v>81</v>
      </c>
      <c r="B50" s="195" t="n">
        <v>147863.43</v>
      </c>
      <c r="I50" s="195"/>
      <c r="J50" s="195"/>
      <c r="K50" s="195"/>
      <c r="L50" s="195"/>
      <c r="M50" s="195"/>
      <c r="N50" s="200" t="n">
        <f aca="false">SUM(B50:M50)</f>
        <v>147863.43</v>
      </c>
    </row>
    <row r="51" customFormat="false" ht="12" hidden="false" customHeight="false" outlineLevel="0" collapsed="false">
      <c r="A51" s="128" t="s">
        <v>82</v>
      </c>
      <c r="B51" s="195" t="n">
        <v>4885.92</v>
      </c>
      <c r="I51" s="195"/>
      <c r="J51" s="195"/>
      <c r="K51" s="195"/>
      <c r="L51" s="195"/>
      <c r="M51" s="195"/>
      <c r="N51" s="200" t="n">
        <f aca="false">SUM(B51:M51)</f>
        <v>4885.92</v>
      </c>
    </row>
    <row r="53" customFormat="false" ht="12" hidden="false" customHeight="false" outlineLevel="0" collapsed="false">
      <c r="A53" s="128" t="s">
        <v>83</v>
      </c>
      <c r="B53" s="195" t="n">
        <f aca="false">SUM(B50:B51)-SUM(B48:B49)</f>
        <v>-810.609999999986</v>
      </c>
      <c r="C53" s="195" t="n">
        <f aca="false">SUM(C50:C51)-SUM(C48:C49)</f>
        <v>-4885.92</v>
      </c>
      <c r="D53" s="195" t="n">
        <f aca="false">SUM(D50:D51)-SUM(D48:D49)</f>
        <v>0</v>
      </c>
      <c r="E53" s="195" t="n">
        <f aca="false">SUM(E50:E51)-SUM(E48:E49)</f>
        <v>0</v>
      </c>
      <c r="F53" s="195" t="n">
        <f aca="false">SUM(F50:F51)-SUM(F48:F49)</f>
        <v>0</v>
      </c>
      <c r="G53" s="195" t="n">
        <f aca="false">SUM(G50:G51)-SUM(G48:G49)</f>
        <v>0</v>
      </c>
      <c r="H53" s="195" t="n">
        <f aca="false">SUM(H50:H51)-SUM(H48:H49)</f>
        <v>0</v>
      </c>
      <c r="I53" s="195" t="n">
        <f aca="false">SUM(I50:I51)-SUM(I48:I49)</f>
        <v>0</v>
      </c>
      <c r="J53" s="195" t="n">
        <f aca="false">SUM(J50:J51)-SUM(J48:J49)</f>
        <v>0</v>
      </c>
      <c r="K53" s="195" t="n">
        <f aca="false">SUM(K50:K51)-SUM(K48:K49)</f>
        <v>0</v>
      </c>
      <c r="L53" s="195" t="n">
        <f aca="false">SUM(L50:L51)-SUM(L48:L49)</f>
        <v>0</v>
      </c>
      <c r="M53" s="195" t="n">
        <f aca="false">SUM(M50:M51)-SUM(M48:M49)</f>
        <v>0</v>
      </c>
      <c r="N53" s="195" t="n">
        <f aca="false">SUM(N50:N51)-SUM(N48:N49)</f>
        <v>-5696.53</v>
      </c>
    </row>
    <row r="54" customFormat="false" ht="12" hidden="false" customHeight="false" outlineLevel="0" collapsed="false">
      <c r="A54" s="128" t="s">
        <v>84</v>
      </c>
      <c r="B54" s="195" t="n">
        <f aca="false">B53/B49*100</f>
        <v>-0.54403268075272</v>
      </c>
      <c r="C54" s="195" t="e">
        <f aca="false">C53/C49*100</f>
        <v>#DIV/0!</v>
      </c>
      <c r="D54" s="195" t="e">
        <f aca="false">D53/D49*100</f>
        <v>#DIV/0!</v>
      </c>
      <c r="E54" s="195" t="e">
        <f aca="false">E53/E49*100</f>
        <v>#DIV/0!</v>
      </c>
      <c r="F54" s="195" t="e">
        <f aca="false">F53/F49*100</f>
        <v>#DIV/0!</v>
      </c>
      <c r="G54" s="195" t="e">
        <f aca="false">G53/G49*100</f>
        <v>#DIV/0!</v>
      </c>
      <c r="H54" s="195" t="e">
        <f aca="false">H53/H49*100</f>
        <v>#DIV/0!</v>
      </c>
      <c r="I54" s="195" t="e">
        <f aca="false">I53/I49*100</f>
        <v>#DIV/0!</v>
      </c>
      <c r="J54" s="195" t="e">
        <f aca="false">J53/J49*100</f>
        <v>#DIV/0!</v>
      </c>
      <c r="K54" s="195" t="e">
        <f aca="false">K53/K49*100</f>
        <v>#DIV/0!</v>
      </c>
      <c r="L54" s="195" t="e">
        <f aca="false">L53/L49*100</f>
        <v>#DIV/0!</v>
      </c>
      <c r="M54" s="195" t="e">
        <f aca="false">M53/M49*100</f>
        <v>#DIV/0!</v>
      </c>
      <c r="N54" s="195" t="n">
        <f aca="false">N53/N49*100</f>
        <v>-3.8231683385208</v>
      </c>
    </row>
    <row r="56" customFormat="false" ht="12" hidden="false" customHeight="false" outlineLevel="0" collapsed="false">
      <c r="A56" s="128" t="s">
        <v>85</v>
      </c>
      <c r="B56" s="195" t="n">
        <v>0</v>
      </c>
      <c r="C56" s="195" t="n">
        <v>0</v>
      </c>
      <c r="D56" s="195" t="n">
        <v>0</v>
      </c>
      <c r="E56" s="195" t="n">
        <v>0</v>
      </c>
      <c r="F56" s="195" t="n">
        <v>0</v>
      </c>
      <c r="G56" s="195" t="n">
        <v>0</v>
      </c>
      <c r="H56" s="195" t="n">
        <v>0</v>
      </c>
      <c r="I56" s="195" t="n">
        <v>0</v>
      </c>
      <c r="J56" s="195" t="n">
        <v>0</v>
      </c>
      <c r="K56" s="195" t="n">
        <v>0</v>
      </c>
      <c r="L56" s="195" t="n">
        <v>0</v>
      </c>
      <c r="M56" s="195" t="n">
        <v>0</v>
      </c>
      <c r="N56" s="200" t="n">
        <f aca="false">SUM(B56:M56)</f>
        <v>0</v>
      </c>
    </row>
    <row r="57" customFormat="false" ht="12" hidden="false" customHeight="false" outlineLevel="0" collapsed="false">
      <c r="I57" s="195"/>
      <c r="J57" s="195"/>
      <c r="K57" s="195"/>
      <c r="L57" s="195"/>
      <c r="M57" s="195"/>
    </row>
    <row r="58" customFormat="false" ht="12" hidden="false" customHeight="false" outlineLevel="0" collapsed="false">
      <c r="A58" s="128" t="s">
        <v>86</v>
      </c>
      <c r="B58" s="195" t="n">
        <f aca="false">B56+B53</f>
        <v>-810.609999999986</v>
      </c>
      <c r="C58" s="195" t="n">
        <f aca="false">C56+C53</f>
        <v>-4885.92</v>
      </c>
      <c r="D58" s="195" t="n">
        <f aca="false">D56+D53</f>
        <v>0</v>
      </c>
      <c r="E58" s="195" t="n">
        <f aca="false">E56+E53</f>
        <v>0</v>
      </c>
      <c r="F58" s="195" t="n">
        <f aca="false">F56+F53</f>
        <v>0</v>
      </c>
      <c r="G58" s="195" t="n">
        <f aca="false">G56+G53</f>
        <v>0</v>
      </c>
      <c r="H58" s="195" t="n">
        <f aca="false">H56+H53</f>
        <v>0</v>
      </c>
      <c r="I58" s="195" t="n">
        <f aca="false">I56+I53</f>
        <v>0</v>
      </c>
      <c r="J58" s="195" t="n">
        <f aca="false">J56+J53</f>
        <v>0</v>
      </c>
      <c r="K58" s="195" t="n">
        <f aca="false">K56+K53</f>
        <v>0</v>
      </c>
      <c r="L58" s="195" t="n">
        <f aca="false">L56+L53</f>
        <v>0</v>
      </c>
      <c r="M58" s="195" t="n">
        <f aca="false">M56+M53</f>
        <v>0</v>
      </c>
      <c r="N58" s="195" t="n">
        <f aca="false">N56+N53</f>
        <v>-5696.53</v>
      </c>
    </row>
    <row r="59" customFormat="false" ht="12" hidden="false" customHeight="false" outlineLevel="0" collapsed="false">
      <c r="A59" s="128" t="s">
        <v>87</v>
      </c>
      <c r="B59" s="195" t="n">
        <f aca="false">B58/B49*100</f>
        <v>-0.54403268075272</v>
      </c>
      <c r="C59" s="195" t="e">
        <f aca="false">C58/C49*100</f>
        <v>#DIV/0!</v>
      </c>
      <c r="D59" s="195" t="e">
        <f aca="false">D58/D49*100</f>
        <v>#DIV/0!</v>
      </c>
      <c r="E59" s="195" t="e">
        <f aca="false">E58/E49*100</f>
        <v>#DIV/0!</v>
      </c>
      <c r="F59" s="195" t="e">
        <f aca="false">F58/F49*100</f>
        <v>#DIV/0!</v>
      </c>
      <c r="G59" s="195" t="e">
        <f aca="false">G58/G49*100</f>
        <v>#DIV/0!</v>
      </c>
      <c r="H59" s="195" t="e">
        <f aca="false">H58/H49*100</f>
        <v>#DIV/0!</v>
      </c>
      <c r="I59" s="195" t="e">
        <f aca="false">I58/I49*100</f>
        <v>#DIV/0!</v>
      </c>
      <c r="J59" s="195" t="e">
        <f aca="false">J58/J49*100</f>
        <v>#DIV/0!</v>
      </c>
      <c r="K59" s="195" t="e">
        <f aca="false">K58/K49*100</f>
        <v>#DIV/0!</v>
      </c>
      <c r="L59" s="195" t="e">
        <f aca="false">L58/L49*100</f>
        <v>#DIV/0!</v>
      </c>
      <c r="M59" s="195" t="e">
        <f aca="false">M58/M49*100</f>
        <v>#DIV/0!</v>
      </c>
      <c r="N59" s="195" t="n">
        <f aca="false">N58/N49*100</f>
        <v>-3.8231683385208</v>
      </c>
    </row>
    <row r="62" customFormat="false" ht="12" hidden="false" customHeight="false" outlineLevel="0" collapsed="false">
      <c r="A62" s="196" t="s">
        <v>128</v>
      </c>
    </row>
    <row r="63" customFormat="false" ht="12" hidden="false" customHeight="false" outlineLevel="0" collapsed="false">
      <c r="A63" s="128" t="s">
        <v>80</v>
      </c>
      <c r="B63" s="195" t="n">
        <f aca="false">B48+B33+B19+B5</f>
        <v>236534.39</v>
      </c>
      <c r="C63" s="195" t="n">
        <v>0</v>
      </c>
      <c r="D63" s="195" t="n">
        <f aca="false">D48+D33+D19+D5</f>
        <v>0</v>
      </c>
      <c r="E63" s="195" t="n">
        <f aca="false">D66</f>
        <v>0</v>
      </c>
      <c r="F63" s="195" t="n">
        <f aca="false">F48+F33+F19+F5</f>
        <v>0</v>
      </c>
      <c r="G63" s="195" t="n">
        <f aca="false">G48+G33+G19+G5</f>
        <v>0</v>
      </c>
      <c r="H63" s="195" t="n">
        <f aca="false">H48+H33+H19+H5</f>
        <v>0</v>
      </c>
      <c r="I63" s="195" t="n">
        <f aca="false">I48+I33+I19+I5</f>
        <v>0</v>
      </c>
      <c r="J63" s="195" t="n">
        <f aca="false">J48+J33+J19+J5</f>
        <v>0</v>
      </c>
      <c r="K63" s="195" t="n">
        <f aca="false">K48+K33+K19+K5</f>
        <v>0</v>
      </c>
      <c r="L63" s="195" t="n">
        <f aca="false">L48+L33+L19+L5</f>
        <v>0</v>
      </c>
      <c r="M63" s="195" t="n">
        <f aca="false">M48+M33+M19+M5</f>
        <v>0</v>
      </c>
      <c r="N63" s="200" t="n">
        <f aca="false">SUM(B63:M63)</f>
        <v>236534.39</v>
      </c>
    </row>
    <row r="64" customFormat="false" ht="12" hidden="false" customHeight="false" outlineLevel="0" collapsed="false">
      <c r="A64" s="128" t="s">
        <v>23</v>
      </c>
      <c r="B64" s="195" t="n">
        <v>973170.3</v>
      </c>
      <c r="C64" s="195" t="n">
        <f aca="false">C49+C34+C20+C6</f>
        <v>0</v>
      </c>
      <c r="D64" s="195" t="n">
        <f aca="false">D49+D34+D20+D6</f>
        <v>0</v>
      </c>
      <c r="E64" s="195" t="n">
        <f aca="false">E49+E34+E20+E6</f>
        <v>0</v>
      </c>
      <c r="F64" s="195" t="n">
        <f aca="false">F49+F34+F20+F6</f>
        <v>0</v>
      </c>
      <c r="G64" s="195" t="n">
        <f aca="false">G49+G34+G20+G6</f>
        <v>0</v>
      </c>
      <c r="H64" s="195" t="n">
        <f aca="false">H49+H34+H20+H6</f>
        <v>0</v>
      </c>
      <c r="I64" s="195" t="n">
        <f aca="false">I49+I34+I20+I6</f>
        <v>0</v>
      </c>
      <c r="J64" s="195" t="n">
        <f aca="false">J49+J34+J20+J6</f>
        <v>0</v>
      </c>
      <c r="K64" s="195" t="n">
        <f aca="false">K49+K34+K20+K6</f>
        <v>0</v>
      </c>
      <c r="L64" s="195"/>
      <c r="M64" s="195" t="n">
        <f aca="false">M49+M34+M20+M6</f>
        <v>0</v>
      </c>
      <c r="N64" s="200" t="n">
        <f aca="false">SUM(B64:M64)</f>
        <v>973170.3</v>
      </c>
    </row>
    <row r="65" customFormat="false" ht="12" hidden="false" customHeight="false" outlineLevel="0" collapsed="false">
      <c r="A65" s="128" t="s">
        <v>81</v>
      </c>
      <c r="B65" s="195" t="n">
        <v>956658.59</v>
      </c>
      <c r="C65" s="195" t="n">
        <f aca="false">C50+C35+C21+C7</f>
        <v>0</v>
      </c>
      <c r="D65" s="195" t="n">
        <f aca="false">D50+D35+D21+D7</f>
        <v>0</v>
      </c>
      <c r="E65" s="195" t="n">
        <f aca="false">E50+E35+E21+E7</f>
        <v>0</v>
      </c>
      <c r="F65" s="195" t="n">
        <f aca="false">F50+F35+F21+F7</f>
        <v>0</v>
      </c>
      <c r="G65" s="195" t="n">
        <f aca="false">G50+G35+G21+G7</f>
        <v>0</v>
      </c>
      <c r="H65" s="195" t="n">
        <f aca="false">H50+H35+H21+H7</f>
        <v>0</v>
      </c>
      <c r="I65" s="195" t="n">
        <f aca="false">I50+I35+I21+I7</f>
        <v>0</v>
      </c>
      <c r="J65" s="195" t="n">
        <f aca="false">J50+J35+J21+J7</f>
        <v>0</v>
      </c>
      <c r="K65" s="195" t="n">
        <f aca="false">K50+K35+K21+K7</f>
        <v>0</v>
      </c>
      <c r="L65" s="195"/>
      <c r="M65" s="195" t="n">
        <f aca="false">M50+M35+M21+M7</f>
        <v>0</v>
      </c>
      <c r="N65" s="200" t="n">
        <f aca="false">SUM(B65:M65)</f>
        <v>956658.59</v>
      </c>
    </row>
    <row r="66" customFormat="false" ht="12" hidden="false" customHeight="false" outlineLevel="0" collapsed="false">
      <c r="A66" s="128" t="s">
        <v>82</v>
      </c>
      <c r="B66" s="195" t="n">
        <f aca="false">B51+B36+B22+B8</f>
        <v>256524.39</v>
      </c>
      <c r="C66" s="195" t="n">
        <f aca="false">C51+C36+C22+C8</f>
        <v>0</v>
      </c>
      <c r="D66" s="195" t="n">
        <f aca="false">D51+D36+D22+D8</f>
        <v>0</v>
      </c>
      <c r="E66" s="195" t="n">
        <f aca="false">E51+E36+E22+E8</f>
        <v>0</v>
      </c>
      <c r="F66" s="195" t="n">
        <f aca="false">F51+F36+F22+F8</f>
        <v>0</v>
      </c>
      <c r="G66" s="195" t="n">
        <f aca="false">G51+G36+G22+G8</f>
        <v>0</v>
      </c>
      <c r="H66" s="195" t="n">
        <f aca="false">H51+H36+H22+H8</f>
        <v>0</v>
      </c>
      <c r="I66" s="195" t="n">
        <f aca="false">I51+I36+I22+I8</f>
        <v>0</v>
      </c>
      <c r="J66" s="195" t="n">
        <f aca="false">J51+J36+J22+J8</f>
        <v>0</v>
      </c>
      <c r="K66" s="195" t="n">
        <f aca="false">K51+K36+K22+K8</f>
        <v>0</v>
      </c>
      <c r="L66" s="195" t="n">
        <f aca="false">L51+L36+L22+L8</f>
        <v>0</v>
      </c>
      <c r="M66" s="195" t="n">
        <f aca="false">M51+M36+M22+M8</f>
        <v>0</v>
      </c>
      <c r="N66" s="200" t="n">
        <f aca="false">SUM(B66:M66)</f>
        <v>256524.39</v>
      </c>
    </row>
    <row r="67" customFormat="false" ht="12" hidden="false" customHeight="false" outlineLevel="0" collapsed="false">
      <c r="I67" s="195"/>
      <c r="J67" s="195"/>
      <c r="K67" s="195"/>
      <c r="L67" s="195"/>
    </row>
    <row r="68" customFormat="false" ht="12" hidden="false" customHeight="false" outlineLevel="0" collapsed="false">
      <c r="A68" s="128" t="s">
        <v>83</v>
      </c>
      <c r="B68" s="195" t="n">
        <f aca="false">SUM(B65:B66)-SUM(B63:B64)</f>
        <v>3478.29000000004</v>
      </c>
      <c r="C68" s="195" t="n">
        <f aca="false">SUM(C65:C66)-SUM(C63:C64)</f>
        <v>0</v>
      </c>
      <c r="D68" s="195" t="n">
        <f aca="false">SUM(D65:D66)-SUM(D63:D64)</f>
        <v>0</v>
      </c>
      <c r="E68" s="195" t="n">
        <f aca="false">SUM(E65:E66)-SUM(E63:E64)</f>
        <v>0</v>
      </c>
      <c r="F68" s="195" t="n">
        <f aca="false">SUM(F65:F66)-SUM(F63:F64)</f>
        <v>0</v>
      </c>
      <c r="G68" s="195" t="n">
        <f aca="false">SUM(G65:G66)-SUM(G63:G64)</f>
        <v>0</v>
      </c>
      <c r="H68" s="195" t="n">
        <f aca="false">SUM(H65:H66)-SUM(H63:H64)</f>
        <v>0</v>
      </c>
      <c r="I68" s="195" t="n">
        <f aca="false">SUM(I65:I66)-SUM(I63:I64)</f>
        <v>0</v>
      </c>
      <c r="J68" s="195" t="n">
        <f aca="false">SUM(J65:J66)-SUM(J63:J64)</f>
        <v>0</v>
      </c>
      <c r="K68" s="195" t="n">
        <f aca="false">SUM(K65:K66)-SUM(K63:K64)</f>
        <v>0</v>
      </c>
      <c r="L68" s="195" t="n">
        <f aca="false">SUM(L65:L66)-SUM(L63:L64)</f>
        <v>0</v>
      </c>
      <c r="M68" s="195" t="n">
        <f aca="false">SUM(M65:M66)-SUM(M63:M64)</f>
        <v>0</v>
      </c>
      <c r="N68" s="195" t="n">
        <f aca="false">SUM(B68:M68)</f>
        <v>3478.29000000004</v>
      </c>
    </row>
    <row r="69" customFormat="false" ht="12" hidden="false" customHeight="false" outlineLevel="0" collapsed="false">
      <c r="A69" s="128" t="s">
        <v>84</v>
      </c>
      <c r="B69" s="195" t="n">
        <f aca="false">B68/B64*100</f>
        <v>0.357418429230736</v>
      </c>
      <c r="C69" s="195" t="e">
        <f aca="false">C68/C64*100</f>
        <v>#DIV/0!</v>
      </c>
      <c r="D69" s="195" t="e">
        <f aca="false">D68/D64*100</f>
        <v>#DIV/0!</v>
      </c>
      <c r="E69" s="195" t="e">
        <f aca="false">E68/E64*100</f>
        <v>#DIV/0!</v>
      </c>
      <c r="F69" s="195" t="e">
        <f aca="false">F68/F64*100</f>
        <v>#DIV/0!</v>
      </c>
      <c r="G69" s="195" t="e">
        <f aca="false">G68/G64*100</f>
        <v>#DIV/0!</v>
      </c>
      <c r="H69" s="195" t="e">
        <f aca="false">H68/H64*100</f>
        <v>#DIV/0!</v>
      </c>
      <c r="I69" s="195" t="e">
        <f aca="false">I68/I64*100</f>
        <v>#DIV/0!</v>
      </c>
      <c r="J69" s="195" t="e">
        <f aca="false">J68/J64*100</f>
        <v>#DIV/0!</v>
      </c>
      <c r="K69" s="195" t="e">
        <f aca="false">K68/K64*100</f>
        <v>#DIV/0!</v>
      </c>
      <c r="L69" s="195" t="e">
        <f aca="false">L68/L64*100</f>
        <v>#DIV/0!</v>
      </c>
      <c r="M69" s="195" t="e">
        <f aca="false">M68/M64*100</f>
        <v>#DIV/0!</v>
      </c>
      <c r="N69" s="195" t="n">
        <f aca="false">N68/N64*100</f>
        <v>0.357418429230736</v>
      </c>
    </row>
    <row r="70" customFormat="false" ht="12" hidden="false" customHeight="false" outlineLevel="0" collapsed="false">
      <c r="I70" s="195"/>
      <c r="J70" s="195"/>
      <c r="K70" s="195"/>
      <c r="L70" s="195"/>
    </row>
    <row r="71" customFormat="false" ht="12" hidden="false" customHeight="false" outlineLevel="0" collapsed="false">
      <c r="A71" s="128" t="s">
        <v>85</v>
      </c>
      <c r="B71" s="195" t="n">
        <f aca="false">B56+B41+B27+B13</f>
        <v>0</v>
      </c>
      <c r="C71" s="195" t="n">
        <f aca="false">C56+C41+C27+C13</f>
        <v>0</v>
      </c>
      <c r="D71" s="195" t="n">
        <f aca="false">D56+D41+D27+D13</f>
        <v>0</v>
      </c>
      <c r="E71" s="195" t="n">
        <f aca="false">E56+E41+E27+E13</f>
        <v>0</v>
      </c>
      <c r="F71" s="195" t="n">
        <f aca="false">F56+F41+F27+F13</f>
        <v>0</v>
      </c>
      <c r="G71" s="195" t="n">
        <f aca="false">G56+G41+G27+G13</f>
        <v>0</v>
      </c>
      <c r="H71" s="195" t="n">
        <f aca="false">H56+H41+H27+H13</f>
        <v>0</v>
      </c>
      <c r="I71" s="195" t="n">
        <f aca="false">I56+I41+I27+I13</f>
        <v>0</v>
      </c>
      <c r="J71" s="195" t="n">
        <f aca="false">J56+J41+J27+J13</f>
        <v>0</v>
      </c>
      <c r="K71" s="195" t="n">
        <f aca="false">K56+K41+K27+K13</f>
        <v>0</v>
      </c>
      <c r="L71" s="195" t="n">
        <f aca="false">L56+L41+L27+L13</f>
        <v>0</v>
      </c>
      <c r="M71" s="195" t="n">
        <f aca="false">M56+M41+M27+M13</f>
        <v>0</v>
      </c>
      <c r="N71" s="200" t="n">
        <f aca="false">SUM(B71:M71)</f>
        <v>0</v>
      </c>
    </row>
    <row r="72" customFormat="false" ht="12" hidden="false" customHeight="false" outlineLevel="0" collapsed="false">
      <c r="I72" s="195"/>
      <c r="J72" s="195"/>
      <c r="K72" s="195"/>
      <c r="L72" s="195"/>
      <c r="M72" s="195"/>
    </row>
    <row r="73" customFormat="false" ht="12" hidden="false" customHeight="false" outlineLevel="0" collapsed="false">
      <c r="A73" s="128" t="s">
        <v>86</v>
      </c>
      <c r="B73" s="195" t="n">
        <f aca="false">B68+B71</f>
        <v>3478.29000000004</v>
      </c>
      <c r="C73" s="195" t="n">
        <f aca="false">C68+C71</f>
        <v>0</v>
      </c>
      <c r="D73" s="195" t="n">
        <f aca="false">D68+D71</f>
        <v>0</v>
      </c>
      <c r="E73" s="195" t="n">
        <f aca="false">E68+E71</f>
        <v>0</v>
      </c>
      <c r="F73" s="195" t="n">
        <f aca="false">F68+F71</f>
        <v>0</v>
      </c>
      <c r="G73" s="195" t="n">
        <f aca="false">G68+G71</f>
        <v>0</v>
      </c>
      <c r="H73" s="195" t="n">
        <f aca="false">H68+H71</f>
        <v>0</v>
      </c>
      <c r="I73" s="195" t="n">
        <f aca="false">I68-I71</f>
        <v>0</v>
      </c>
      <c r="J73" s="195" t="n">
        <f aca="false">J68+J71</f>
        <v>0</v>
      </c>
      <c r="K73" s="195" t="n">
        <f aca="false">K68+K71</f>
        <v>0</v>
      </c>
      <c r="L73" s="195" t="n">
        <f aca="false">L68+L71</f>
        <v>0</v>
      </c>
      <c r="M73" s="195" t="n">
        <f aca="false">M68+M71</f>
        <v>0</v>
      </c>
      <c r="N73" s="195" t="n">
        <f aca="false">N68-N71</f>
        <v>3478.29000000004</v>
      </c>
    </row>
    <row r="74" customFormat="false" ht="12" hidden="false" customHeight="false" outlineLevel="0" collapsed="false">
      <c r="A74" s="128" t="s">
        <v>87</v>
      </c>
      <c r="B74" s="195" t="n">
        <f aca="false">B73/B64*100</f>
        <v>0.357418429230736</v>
      </c>
      <c r="C74" s="195" t="e">
        <f aca="false">C73/C64*100</f>
        <v>#DIV/0!</v>
      </c>
      <c r="D74" s="195" t="e">
        <f aca="false">D73/D64*100</f>
        <v>#DIV/0!</v>
      </c>
      <c r="E74" s="195" t="e">
        <f aca="false">E73/E64*100</f>
        <v>#DIV/0!</v>
      </c>
      <c r="F74" s="195" t="e">
        <f aca="false">F73/F64*100</f>
        <v>#DIV/0!</v>
      </c>
      <c r="G74" s="195" t="e">
        <f aca="false">G73/G64*100</f>
        <v>#DIV/0!</v>
      </c>
      <c r="H74" s="195" t="e">
        <f aca="false">H73/H64*100</f>
        <v>#DIV/0!</v>
      </c>
      <c r="I74" s="195" t="e">
        <f aca="false">I73/I64*100</f>
        <v>#DIV/0!</v>
      </c>
      <c r="J74" s="195" t="e">
        <f aca="false">J73/J64*100</f>
        <v>#DIV/0!</v>
      </c>
      <c r="K74" s="195" t="e">
        <f aca="false">K73/K64*100</f>
        <v>#DIV/0!</v>
      </c>
      <c r="L74" s="195" t="e">
        <f aca="false">L73/L64*100</f>
        <v>#DIV/0!</v>
      </c>
      <c r="M74" s="195" t="e">
        <f aca="false">M73/M64*100</f>
        <v>#DIV/0!</v>
      </c>
      <c r="N74" s="195" t="n">
        <f aca="false">N73/N64*100</f>
        <v>0.357418429230736</v>
      </c>
    </row>
    <row r="77" customFormat="false" ht="12" hidden="false" customHeight="false" outlineLevel="0" collapsed="false">
      <c r="A77" s="196"/>
    </row>
    <row r="91" customFormat="false" ht="12" hidden="false" customHeight="false" outlineLevel="0" collapsed="false">
      <c r="A91" s="196"/>
    </row>
    <row r="105" customFormat="false" ht="12" hidden="false" customHeight="false" outlineLevel="0" collapsed="false">
      <c r="A105" s="196"/>
    </row>
    <row r="120" customFormat="false" ht="12" hidden="false" customHeight="false" outlineLevel="0" collapsed="false">
      <c r="A120" s="196"/>
    </row>
    <row r="134" customFormat="false" ht="12" hidden="false" customHeight="false" outlineLevel="0" collapsed="false">
      <c r="A13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4"/>
  <sheetViews>
    <sheetView showFormulas="false" showGridLines="true" showRowColHeaders="true" showZeros="true" rightToLeft="false" tabSelected="false" showOutlineSymbols="true" defaultGridColor="true" view="normal" topLeftCell="A16" colorId="64" zoomScale="90" zoomScaleNormal="90" zoomScalePageLayoutView="100" workbookViewId="0">
      <selection pane="topLeft" activeCell="B44" activeCellId="0" sqref="B4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129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G4" s="200"/>
    </row>
    <row r="5" customFormat="false" ht="12" hidden="false" customHeight="false" outlineLevel="0" collapsed="false">
      <c r="A5" s="199" t="s">
        <v>130</v>
      </c>
      <c r="G5" s="200"/>
    </row>
    <row r="6" customFormat="false" ht="12" hidden="false" customHeight="false" outlineLevel="0" collapsed="false">
      <c r="A6" s="128" t="s">
        <v>80</v>
      </c>
      <c r="B6" s="195" t="n">
        <v>155644.07</v>
      </c>
      <c r="C6" s="195" t="n">
        <f aca="false">B9</f>
        <v>226117.37</v>
      </c>
      <c r="D6" s="195" t="n">
        <f aca="false">C9</f>
        <v>0</v>
      </c>
      <c r="E6" s="195" t="n">
        <f aca="false">D9</f>
        <v>0</v>
      </c>
      <c r="F6" s="195" t="n">
        <f aca="false">E9</f>
        <v>0</v>
      </c>
      <c r="G6" s="195" t="n">
        <f aca="false">F9</f>
        <v>0</v>
      </c>
      <c r="H6" s="195" t="n">
        <f aca="false">G9</f>
        <v>0</v>
      </c>
      <c r="I6" s="195" t="n">
        <f aca="false">H9</f>
        <v>0</v>
      </c>
      <c r="J6" s="195" t="n">
        <f aca="false">I9</f>
        <v>0</v>
      </c>
      <c r="K6" s="195" t="n">
        <f aca="false">J9</f>
        <v>0</v>
      </c>
      <c r="L6" s="195" t="n">
        <f aca="false">K9</f>
        <v>0</v>
      </c>
      <c r="M6" s="195" t="n">
        <f aca="false">L9</f>
        <v>0</v>
      </c>
      <c r="N6" s="200" t="n">
        <f aca="false">SUM(B6:M6)</f>
        <v>381761.44</v>
      </c>
    </row>
    <row r="7" customFormat="false" ht="12" hidden="false" customHeight="false" outlineLevel="0" collapsed="false">
      <c r="A7" s="128" t="s">
        <v>23</v>
      </c>
      <c r="B7" s="195" t="n">
        <v>1455196.72</v>
      </c>
      <c r="I7" s="195"/>
      <c r="J7" s="195"/>
      <c r="K7" s="195"/>
      <c r="L7" s="195"/>
      <c r="M7" s="195"/>
      <c r="N7" s="200" t="n">
        <f aca="false">SUM(B7:M7)</f>
        <v>1455196.72</v>
      </c>
    </row>
    <row r="8" customFormat="false" ht="12" hidden="false" customHeight="false" outlineLevel="0" collapsed="false">
      <c r="A8" s="128" t="s">
        <v>81</v>
      </c>
      <c r="B8" s="195" t="n">
        <v>1383354.6</v>
      </c>
      <c r="I8" s="195"/>
      <c r="J8" s="195"/>
      <c r="K8" s="195"/>
      <c r="L8" s="195"/>
      <c r="M8" s="195"/>
      <c r="N8" s="200" t="n">
        <f aca="false">SUM(B8:M8)</f>
        <v>1383354.6</v>
      </c>
    </row>
    <row r="9" customFormat="false" ht="12" hidden="false" customHeight="false" outlineLevel="0" collapsed="false">
      <c r="A9" s="128" t="s">
        <v>82</v>
      </c>
      <c r="B9" s="195" t="n">
        <v>226117.37</v>
      </c>
      <c r="I9" s="195"/>
      <c r="J9" s="195"/>
      <c r="K9" s="195"/>
      <c r="L9" s="195"/>
      <c r="M9" s="195"/>
      <c r="N9" s="200" t="n">
        <f aca="false">SUM(B9:M9)</f>
        <v>226117.37</v>
      </c>
    </row>
    <row r="10" customFormat="false" ht="12" hidden="false" customHeight="false" outlineLevel="0" collapsed="false">
      <c r="I10" s="195"/>
      <c r="J10" s="195"/>
      <c r="K10" s="195"/>
      <c r="L10" s="195"/>
      <c r="M10" s="195"/>
    </row>
    <row r="11" customFormat="false" ht="12" hidden="false" customHeight="false" outlineLevel="0" collapsed="false">
      <c r="A11" s="128" t="s">
        <v>83</v>
      </c>
      <c r="B11" s="195" t="n">
        <f aca="false">SUM(B8:B9)-SUM(B6:B7)</f>
        <v>-1368.81999999983</v>
      </c>
      <c r="C11" s="195" t="n">
        <f aca="false">SUM(C8:C9)-SUM(C6:C7)</f>
        <v>-226117.37</v>
      </c>
      <c r="D11" s="195" t="n">
        <f aca="false">SUM(D8:D9)-SUM(D6:D7)</f>
        <v>0</v>
      </c>
      <c r="E11" s="195" t="n">
        <f aca="false">SUM(E8:E9)-SUM(E6:E7)</f>
        <v>0</v>
      </c>
      <c r="F11" s="195" t="n">
        <f aca="false">SUM(F8:F9)-SUM(F6:F7)</f>
        <v>0</v>
      </c>
      <c r="G11" s="195" t="n">
        <f aca="false">SUM(G8:G9)-SUM(G6:G7)</f>
        <v>0</v>
      </c>
      <c r="H11" s="195" t="n">
        <f aca="false">SUM(H8:H9)-SUM(H6:H7)</f>
        <v>0</v>
      </c>
      <c r="I11" s="195" t="n">
        <f aca="false">SUM(I8:I9)-SUM(I6:I7)</f>
        <v>0</v>
      </c>
      <c r="J11" s="195" t="n">
        <f aca="false">SUM(J8:J9)-SUM(J6:J7)</f>
        <v>0</v>
      </c>
      <c r="K11" s="195" t="n">
        <f aca="false">SUM(K8:K9)-SUM(K6:K7)</f>
        <v>0</v>
      </c>
      <c r="L11" s="195" t="n">
        <f aca="false">SUM(L8:L9)-SUM(L6:L7)</f>
        <v>0</v>
      </c>
      <c r="M11" s="195" t="n">
        <f aca="false">SUM(M8:M9)-SUM(M6:M7)</f>
        <v>0</v>
      </c>
      <c r="N11" s="195" t="n">
        <f aca="false">SUM(N8:N9)-SUM(N6:N7)</f>
        <v>-227486.19</v>
      </c>
    </row>
    <row r="12" customFormat="false" ht="12" hidden="false" customHeight="false" outlineLevel="0" collapsed="false">
      <c r="A12" s="128" t="s">
        <v>84</v>
      </c>
      <c r="B12" s="195" t="n">
        <f aca="false">B11/B7*100</f>
        <v>-0.0940642581987013</v>
      </c>
      <c r="C12" s="195" t="e">
        <f aca="false">C11/C7*100</f>
        <v>#DIV/0!</v>
      </c>
      <c r="D12" s="195" t="e">
        <f aca="false">D11/D7*100</f>
        <v>#DIV/0!</v>
      </c>
      <c r="E12" s="195" t="e">
        <f aca="false">E11/E7*100</f>
        <v>#DIV/0!</v>
      </c>
      <c r="F12" s="195" t="e">
        <f aca="false">F11/F7*100</f>
        <v>#DIV/0!</v>
      </c>
      <c r="G12" s="195" t="e">
        <f aca="false">G11/G7*100</f>
        <v>#DIV/0!</v>
      </c>
      <c r="H12" s="195" t="e">
        <f aca="false">H11/H7*100</f>
        <v>#DIV/0!</v>
      </c>
      <c r="I12" s="195" t="e">
        <f aca="false">I11/I7*100</f>
        <v>#DIV/0!</v>
      </c>
      <c r="J12" s="195" t="e">
        <f aca="false">J11/J7*100</f>
        <v>#DIV/0!</v>
      </c>
      <c r="K12" s="195" t="e">
        <f aca="false">K11/K7*100</f>
        <v>#DIV/0!</v>
      </c>
      <c r="L12" s="195" t="e">
        <f aca="false">L11/L7*100</f>
        <v>#DIV/0!</v>
      </c>
      <c r="M12" s="195" t="e">
        <f aca="false">M11/M7*100</f>
        <v>#DIV/0!</v>
      </c>
      <c r="N12" s="195" t="n">
        <f aca="false">N11/N7*100</f>
        <v>-15.6326761099351</v>
      </c>
    </row>
    <row r="13" customFormat="false" ht="12" hidden="false" customHeight="false" outlineLevel="0" collapsed="false">
      <c r="I13" s="195"/>
      <c r="J13" s="195"/>
      <c r="K13" s="195"/>
      <c r="L13" s="195"/>
      <c r="M13" s="195"/>
    </row>
    <row r="14" customFormat="false" ht="12" hidden="false" customHeight="false" outlineLevel="0" collapsed="false">
      <c r="A14" s="128" t="s">
        <v>85</v>
      </c>
      <c r="B14" s="195" t="n">
        <v>0</v>
      </c>
      <c r="C14" s="195" t="n">
        <v>0</v>
      </c>
      <c r="D14" s="195" t="n">
        <v>0</v>
      </c>
      <c r="E14" s="195" t="n">
        <v>0</v>
      </c>
      <c r="F14" s="195" t="n">
        <v>0</v>
      </c>
      <c r="G14" s="200" t="n">
        <v>0</v>
      </c>
      <c r="H14" s="195" t="n">
        <v>0</v>
      </c>
      <c r="I14" s="195" t="n">
        <v>0</v>
      </c>
      <c r="J14" s="195" t="n">
        <v>0</v>
      </c>
      <c r="K14" s="195" t="n">
        <v>0</v>
      </c>
      <c r="L14" s="195" t="n">
        <v>0</v>
      </c>
      <c r="M14" s="195" t="n">
        <v>0</v>
      </c>
      <c r="N14" s="200" t="n">
        <f aca="false">SUM(B14:M14)</f>
        <v>0</v>
      </c>
    </row>
    <row r="15" customFormat="false" ht="12" hidden="false" customHeight="false" outlineLevel="0" collapsed="false">
      <c r="G15" s="200"/>
      <c r="I15" s="195"/>
      <c r="J15" s="195"/>
      <c r="K15" s="195"/>
      <c r="L15" s="195"/>
      <c r="M15" s="195"/>
    </row>
    <row r="16" customFormat="false" ht="12" hidden="false" customHeight="false" outlineLevel="0" collapsed="false">
      <c r="A16" s="128" t="s">
        <v>86</v>
      </c>
      <c r="B16" s="195" t="n">
        <f aca="false">B14+B11</f>
        <v>-1368.81999999983</v>
      </c>
      <c r="C16" s="195" t="n">
        <f aca="false">C14+C11</f>
        <v>-226117.37</v>
      </c>
      <c r="D16" s="195" t="n">
        <f aca="false">D14+D11</f>
        <v>0</v>
      </c>
      <c r="E16" s="195" t="n">
        <f aca="false">E14+E11</f>
        <v>0</v>
      </c>
      <c r="F16" s="195" t="n">
        <f aca="false">F14+F11</f>
        <v>0</v>
      </c>
      <c r="G16" s="195" t="n">
        <f aca="false">G14+G11</f>
        <v>0</v>
      </c>
      <c r="H16" s="195" t="n">
        <v>0</v>
      </c>
      <c r="I16" s="195" t="n">
        <v>0</v>
      </c>
      <c r="J16" s="195" t="n">
        <v>0</v>
      </c>
      <c r="K16" s="195" t="n">
        <v>0</v>
      </c>
      <c r="L16" s="195" t="n">
        <v>0</v>
      </c>
      <c r="M16" s="195" t="n">
        <v>0</v>
      </c>
      <c r="N16" s="200" t="n">
        <f aca="false">SUM(B16:M16)</f>
        <v>-227486.19</v>
      </c>
    </row>
    <row r="17" customFormat="false" ht="12" hidden="false" customHeight="false" outlineLevel="0" collapsed="false">
      <c r="A17" s="128" t="s">
        <v>87</v>
      </c>
      <c r="B17" s="195" t="n">
        <f aca="false">B16/B7*100</f>
        <v>-0.0940642581987013</v>
      </c>
      <c r="C17" s="195" t="e">
        <f aca="false">C16/C7*100</f>
        <v>#DIV/0!</v>
      </c>
      <c r="D17" s="195" t="e">
        <f aca="false">D16/D7*100</f>
        <v>#DIV/0!</v>
      </c>
      <c r="E17" s="195" t="e">
        <f aca="false">E16/E7*100</f>
        <v>#DIV/0!</v>
      </c>
      <c r="F17" s="195" t="e">
        <f aca="false">F16/F7*100</f>
        <v>#DIV/0!</v>
      </c>
      <c r="G17" s="195" t="e">
        <f aca="false">G16/G7*100</f>
        <v>#DIV/0!</v>
      </c>
      <c r="H17" s="195" t="n">
        <v>0</v>
      </c>
      <c r="I17" s="195" t="n">
        <v>0</v>
      </c>
      <c r="J17" s="195" t="n">
        <v>0</v>
      </c>
      <c r="K17" s="195" t="n">
        <v>0</v>
      </c>
      <c r="L17" s="195" t="n">
        <v>0</v>
      </c>
      <c r="M17" s="195" t="n">
        <v>0</v>
      </c>
      <c r="N17" s="200" t="n">
        <f aca="false">N16/N7*100</f>
        <v>-15.6326761099351</v>
      </c>
    </row>
    <row r="19" customFormat="false" ht="12" hidden="false" customHeight="false" outlineLevel="0" collapsed="false">
      <c r="A19" s="199" t="s">
        <v>131</v>
      </c>
      <c r="B19" s="201"/>
      <c r="C19" s="201"/>
      <c r="D19" s="201"/>
      <c r="E19" s="201"/>
      <c r="F19" s="201"/>
      <c r="G19" s="201"/>
      <c r="H19" s="201"/>
      <c r="I19" s="196"/>
      <c r="J19" s="196"/>
      <c r="K19" s="196"/>
      <c r="L19" s="196"/>
      <c r="M19" s="196"/>
      <c r="N19" s="201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  <c r="IW19" s="196"/>
    </row>
    <row r="20" customFormat="false" ht="12" hidden="false" customHeight="false" outlineLevel="0" collapsed="false">
      <c r="A20" s="128" t="s">
        <v>80</v>
      </c>
      <c r="B20" s="195" t="n">
        <v>17049.77</v>
      </c>
      <c r="C20" s="195" t="n">
        <f aca="false">B23</f>
        <v>26866.87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43916.64</v>
      </c>
    </row>
    <row r="21" customFormat="false" ht="12" hidden="false" customHeight="false" outlineLevel="0" collapsed="false">
      <c r="A21" s="128" t="s">
        <v>23</v>
      </c>
      <c r="B21" s="195" t="n">
        <v>41688.54</v>
      </c>
      <c r="I21" s="195"/>
      <c r="J21" s="195"/>
      <c r="K21" s="195"/>
      <c r="L21" s="195"/>
      <c r="M21" s="195"/>
      <c r="N21" s="200" t="n">
        <f aca="false">SUM(B21:M21)</f>
        <v>41688.54</v>
      </c>
    </row>
    <row r="22" customFormat="false" ht="12" hidden="false" customHeight="false" outlineLevel="0" collapsed="false">
      <c r="A22" s="128" t="s">
        <v>81</v>
      </c>
      <c r="B22" s="195" t="n">
        <v>37715.3</v>
      </c>
      <c r="I22" s="195"/>
      <c r="J22" s="195"/>
      <c r="K22" s="195"/>
      <c r="L22" s="195"/>
      <c r="M22" s="195"/>
      <c r="N22" s="200" t="n">
        <f aca="false">SUM(B22:M22)</f>
        <v>37715.3</v>
      </c>
    </row>
    <row r="23" customFormat="false" ht="12" hidden="false" customHeight="false" outlineLevel="0" collapsed="false">
      <c r="A23" s="128" t="s">
        <v>82</v>
      </c>
      <c r="B23" s="195" t="n">
        <v>26866.87</v>
      </c>
      <c r="I23" s="195"/>
      <c r="J23" s="195"/>
      <c r="K23" s="195"/>
      <c r="L23" s="195"/>
      <c r="M23" s="195"/>
      <c r="N23" s="200" t="n">
        <f aca="false">SUM(B23:M23)</f>
        <v>26866.87</v>
      </c>
    </row>
    <row r="24" customFormat="false" ht="12" hidden="false" customHeight="false" outlineLevel="0" collapsed="false">
      <c r="N24" s="200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5843.86</v>
      </c>
      <c r="C25" s="195" t="n">
        <f aca="false">SUM(C22:C23)-SUM(C20:C21)</f>
        <v>-26866.87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-21023.01</v>
      </c>
      <c r="O25" s="195"/>
    </row>
    <row r="26" customFormat="false" ht="12" hidden="false" customHeight="false" outlineLevel="0" collapsed="false">
      <c r="A26" s="128" t="s">
        <v>84</v>
      </c>
      <c r="B26" s="195" t="n">
        <f aca="false">B25/B21*100</f>
        <v>14.0179051605069</v>
      </c>
      <c r="C26" s="195" t="e">
        <f aca="false">C25/C21*100</f>
        <v>#DIV/0!</v>
      </c>
      <c r="D26" s="195" t="e">
        <f aca="false">D25/D21*100</f>
        <v>#DIV/0!</v>
      </c>
      <c r="E26" s="195" t="e">
        <f aca="false">E25/E21*100</f>
        <v>#DIV/0!</v>
      </c>
      <c r="F26" s="195" t="e">
        <f aca="false">F25/F21*100</f>
        <v>#DIV/0!</v>
      </c>
      <c r="G26" s="195" t="e">
        <f aca="false">G25/G21*100</f>
        <v>#DIV/0!</v>
      </c>
      <c r="H26" s="195" t="e">
        <f aca="false">H25/H21*100</f>
        <v>#DIV/0!</v>
      </c>
      <c r="I26" s="195" t="e">
        <f aca="false">I25/I21*100</f>
        <v>#DIV/0!</v>
      </c>
      <c r="J26" s="195" t="e">
        <f aca="false">J25/J21*100</f>
        <v>#DIV/0!</v>
      </c>
      <c r="K26" s="195" t="e">
        <f aca="false">K25/K21*100</f>
        <v>#DIV/0!</v>
      </c>
      <c r="L26" s="195" t="e">
        <f aca="false">L25/L21*100</f>
        <v>#DIV/0!</v>
      </c>
      <c r="M26" s="195" t="e">
        <f aca="false">M25/M21*100</f>
        <v>#DIV/0!</v>
      </c>
      <c r="N26" s="195" t="n">
        <f aca="false">N25/N21*100</f>
        <v>-50.4287509229155</v>
      </c>
    </row>
    <row r="28" customFormat="false" ht="12" hidden="false" customHeight="false" outlineLevel="0" collapsed="false">
      <c r="A28" s="128" t="s">
        <v>85</v>
      </c>
      <c r="B28" s="195" t="n">
        <v>0</v>
      </c>
      <c r="C28" s="195" t="n">
        <v>0</v>
      </c>
      <c r="D28" s="195" t="n">
        <v>0</v>
      </c>
      <c r="E28" s="195" t="n">
        <v>0</v>
      </c>
      <c r="F28" s="195" t="n">
        <v>0</v>
      </c>
      <c r="G28" s="200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200" t="n">
        <f aca="false">SUM(B28:M28)</f>
        <v>0</v>
      </c>
    </row>
    <row r="29" customFormat="false" ht="12" hidden="false" customHeight="false" outlineLevel="0" collapsed="false">
      <c r="G29" s="200"/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v>0</v>
      </c>
      <c r="C30" s="195" t="n">
        <v>0</v>
      </c>
      <c r="D30" s="195" t="n">
        <v>0</v>
      </c>
      <c r="E30" s="195" t="n">
        <v>0</v>
      </c>
      <c r="F30" s="195" t="n">
        <v>0</v>
      </c>
      <c r="G30" s="200" t="n">
        <v>0</v>
      </c>
      <c r="H30" s="195" t="n">
        <v>0</v>
      </c>
      <c r="I30" s="195" t="n">
        <v>0</v>
      </c>
      <c r="J30" s="195" t="n">
        <v>0</v>
      </c>
      <c r="K30" s="195" t="n">
        <v>0</v>
      </c>
      <c r="L30" s="195" t="n">
        <v>0</v>
      </c>
      <c r="M30" s="195" t="n">
        <v>0</v>
      </c>
      <c r="N30" s="200" t="n">
        <f aca="false">SUM(B30:M30)</f>
        <v>0</v>
      </c>
    </row>
    <row r="31" customFormat="false" ht="12" hidden="false" customHeight="false" outlineLevel="0" collapsed="false">
      <c r="A31" s="128" t="s">
        <v>87</v>
      </c>
      <c r="B31" s="195" t="n">
        <v>0</v>
      </c>
      <c r="C31" s="195" t="n">
        <v>0</v>
      </c>
      <c r="D31" s="195" t="n">
        <v>0</v>
      </c>
      <c r="E31" s="195" t="n">
        <v>0</v>
      </c>
      <c r="F31" s="195" t="n">
        <v>0</v>
      </c>
      <c r="G31" s="200" t="n">
        <v>0</v>
      </c>
      <c r="H31" s="195" t="n">
        <v>0</v>
      </c>
      <c r="I31" s="195" t="n">
        <v>0</v>
      </c>
      <c r="J31" s="195" t="n">
        <v>0</v>
      </c>
      <c r="K31" s="195" t="n">
        <v>0</v>
      </c>
      <c r="L31" s="195" t="n">
        <v>0</v>
      </c>
      <c r="M31" s="195" t="n">
        <v>0</v>
      </c>
      <c r="N31" s="200" t="n">
        <f aca="false">N30/N21*100</f>
        <v>0</v>
      </c>
    </row>
    <row r="33" customFormat="false" ht="12" hidden="false" customHeight="false" outlineLevel="0" collapsed="false">
      <c r="A33" s="199"/>
    </row>
    <row r="34" customFormat="false" ht="12" hidden="false" customHeight="false" outlineLevel="0" collapsed="false">
      <c r="A34" s="199" t="s">
        <v>132</v>
      </c>
      <c r="N34" s="200"/>
    </row>
    <row r="35" customFormat="false" ht="12" hidden="false" customHeight="false" outlineLevel="0" collapsed="false">
      <c r="A35" s="128" t="s">
        <v>80</v>
      </c>
      <c r="B35" s="195" t="n">
        <f aca="false">B20+B6</f>
        <v>172693.84</v>
      </c>
      <c r="C35" s="195" t="n">
        <v>0</v>
      </c>
      <c r="D35" s="195" t="n">
        <f aca="false">D20+D6</f>
        <v>0</v>
      </c>
      <c r="E35" s="195" t="n">
        <f aca="false">E20+E6</f>
        <v>0</v>
      </c>
      <c r="F35" s="195" t="n">
        <f aca="false">F20+F6</f>
        <v>0</v>
      </c>
      <c r="G35" s="195" t="n">
        <f aca="false">G20+G6</f>
        <v>0</v>
      </c>
      <c r="H35" s="195" t="n">
        <f aca="false">H20+H6</f>
        <v>0</v>
      </c>
      <c r="I35" s="195" t="n">
        <f aca="false">I20+I6</f>
        <v>0</v>
      </c>
      <c r="J35" s="195" t="n">
        <f aca="false">J20+J6</f>
        <v>0</v>
      </c>
      <c r="K35" s="195" t="n">
        <f aca="false">K20+K6</f>
        <v>0</v>
      </c>
      <c r="L35" s="195" t="n">
        <f aca="false">L20+L6</f>
        <v>0</v>
      </c>
      <c r="M35" s="195" t="n">
        <f aca="false">M20+M6</f>
        <v>0</v>
      </c>
      <c r="N35" s="200" t="n">
        <f aca="false">SUM(B35:M35)</f>
        <v>172693.84</v>
      </c>
    </row>
    <row r="36" customFormat="false" ht="12" hidden="false" customHeight="false" outlineLevel="0" collapsed="false">
      <c r="A36" s="128" t="s">
        <v>23</v>
      </c>
      <c r="B36" s="195" t="n">
        <v>1404422.02</v>
      </c>
      <c r="C36" s="195" t="n">
        <f aca="false">C21+C7</f>
        <v>0</v>
      </c>
      <c r="D36" s="195" t="n">
        <f aca="false">D21+D7</f>
        <v>0</v>
      </c>
      <c r="E36" s="195" t="n">
        <f aca="false">E21+E7</f>
        <v>0</v>
      </c>
      <c r="F36" s="195" t="n">
        <f aca="false">F21+F7</f>
        <v>0</v>
      </c>
      <c r="G36" s="195" t="n">
        <f aca="false">G21+G7</f>
        <v>0</v>
      </c>
      <c r="H36" s="195" t="n">
        <f aca="false">H21+H7</f>
        <v>0</v>
      </c>
      <c r="I36" s="195" t="n">
        <f aca="false">I21+I7</f>
        <v>0</v>
      </c>
      <c r="J36" s="195" t="n">
        <f aca="false">J21+J7</f>
        <v>0</v>
      </c>
      <c r="K36" s="195" t="n">
        <f aca="false">K21+K7</f>
        <v>0</v>
      </c>
      <c r="L36" s="195" t="n">
        <f aca="false">L21+L7</f>
        <v>0</v>
      </c>
      <c r="M36" s="195" t="n">
        <v>0</v>
      </c>
      <c r="N36" s="200" t="n">
        <f aca="false">SUM(B36:M36)</f>
        <v>1404422.02</v>
      </c>
    </row>
    <row r="37" customFormat="false" ht="12" hidden="false" customHeight="false" outlineLevel="0" collapsed="false">
      <c r="A37" s="128" t="s">
        <v>81</v>
      </c>
      <c r="B37" s="195" t="n">
        <v>1328606.66</v>
      </c>
      <c r="C37" s="195" t="n">
        <f aca="false">C22+C8</f>
        <v>0</v>
      </c>
      <c r="D37" s="195" t="n">
        <f aca="false">D22+D8</f>
        <v>0</v>
      </c>
      <c r="E37" s="195" t="n">
        <f aca="false">E22+E8</f>
        <v>0</v>
      </c>
      <c r="F37" s="195" t="n">
        <f aca="false">F22+F8</f>
        <v>0</v>
      </c>
      <c r="G37" s="195" t="n">
        <f aca="false">G22+G8</f>
        <v>0</v>
      </c>
      <c r="H37" s="195" t="n">
        <f aca="false">H22+H8</f>
        <v>0</v>
      </c>
      <c r="I37" s="195" t="n">
        <f aca="false">I22+I8</f>
        <v>0</v>
      </c>
      <c r="J37" s="195" t="n">
        <f aca="false">J22+J8</f>
        <v>0</v>
      </c>
      <c r="K37" s="195" t="n">
        <f aca="false">K22+K8</f>
        <v>0</v>
      </c>
      <c r="L37" s="195" t="n">
        <f aca="false">L22+L8</f>
        <v>0</v>
      </c>
      <c r="M37" s="195" t="n">
        <v>0</v>
      </c>
      <c r="N37" s="200" t="n">
        <f aca="false">SUM(B37:M37)</f>
        <v>1328606.66</v>
      </c>
    </row>
    <row r="38" customFormat="false" ht="12" hidden="false" customHeight="false" outlineLevel="0" collapsed="false">
      <c r="A38" s="128" t="s">
        <v>82</v>
      </c>
      <c r="B38" s="195" t="n">
        <f aca="false">B23+B9</f>
        <v>252984.24</v>
      </c>
      <c r="C38" s="195" t="n">
        <f aca="false">C23+C9</f>
        <v>0</v>
      </c>
      <c r="D38" s="195" t="n">
        <f aca="false">D23+D9</f>
        <v>0</v>
      </c>
      <c r="E38" s="195" t="n">
        <f aca="false">E23+E9</f>
        <v>0</v>
      </c>
      <c r="F38" s="195" t="n">
        <f aca="false">F23+F9</f>
        <v>0</v>
      </c>
      <c r="G38" s="195" t="n">
        <f aca="false">G23+G9</f>
        <v>0</v>
      </c>
      <c r="H38" s="195" t="n">
        <f aca="false">H23+H9</f>
        <v>0</v>
      </c>
      <c r="I38" s="195" t="n">
        <f aca="false">I23+I9</f>
        <v>0</v>
      </c>
      <c r="J38" s="195" t="n">
        <f aca="false">J23+J9</f>
        <v>0</v>
      </c>
      <c r="K38" s="195" t="n">
        <f aca="false">K23+K9</f>
        <v>0</v>
      </c>
      <c r="L38" s="195" t="n">
        <f aca="false">L23+L9</f>
        <v>0</v>
      </c>
      <c r="M38" s="195" t="n">
        <f aca="false">M23+M9</f>
        <v>0</v>
      </c>
      <c r="N38" s="200" t="n">
        <f aca="false">SUM(B38:M38)</f>
        <v>252984.24</v>
      </c>
    </row>
    <row r="39" customFormat="false" ht="12" hidden="false" customHeight="false" outlineLevel="0" collapsed="false">
      <c r="I39" s="195"/>
      <c r="J39" s="195"/>
      <c r="K39" s="195"/>
      <c r="L39" s="195"/>
      <c r="M39" s="195"/>
    </row>
    <row r="40" customFormat="false" ht="12" hidden="false" customHeight="false" outlineLevel="0" collapsed="false">
      <c r="A40" s="128" t="s">
        <v>83</v>
      </c>
      <c r="B40" s="195" t="n">
        <f aca="false">SUM(B37:B38)-SUM(B35:B36)</f>
        <v>4475.0399999998</v>
      </c>
      <c r="C40" s="195" t="n">
        <f aca="false">SUM(C37:C38)-SUM(C35:C36)</f>
        <v>0</v>
      </c>
      <c r="D40" s="195" t="n">
        <f aca="false">SUM(D37:D38)-SUM(D35:D36)</f>
        <v>0</v>
      </c>
      <c r="E40" s="195" t="n">
        <f aca="false">SUM(E37:E38)-SUM(E35:E36)</f>
        <v>0</v>
      </c>
      <c r="F40" s="195" t="n">
        <f aca="false">SUM(F37:F38)-SUM(F35:F36)</f>
        <v>0</v>
      </c>
      <c r="G40" s="195" t="n">
        <f aca="false">SUM(G37:G38)-SUM(G35:G36)</f>
        <v>0</v>
      </c>
      <c r="H40" s="195" t="n">
        <f aca="false">SUM(H37:H38)-SUM(H35:H36)</f>
        <v>0</v>
      </c>
      <c r="I40" s="195" t="n">
        <f aca="false">SUM(I37:I38)-SUM(I35:I36)</f>
        <v>0</v>
      </c>
      <c r="J40" s="195" t="n">
        <f aca="false">SUM(J37:J38)-SUM(J35:J36)</f>
        <v>0</v>
      </c>
      <c r="K40" s="195" t="n">
        <f aca="false">SUM(K37:K38)-SUM(K35:K36)</f>
        <v>0</v>
      </c>
      <c r="L40" s="195" t="n">
        <f aca="false">SUM(L37:L38)-SUM(L35:L36)</f>
        <v>0</v>
      </c>
      <c r="M40" s="195" t="n">
        <f aca="false">SUM(M37:M38)-SUM(M35:M36)</f>
        <v>0</v>
      </c>
      <c r="N40" s="200" t="n">
        <f aca="false">SUM(B40:M40)</f>
        <v>4475.0399999998</v>
      </c>
    </row>
    <row r="41" customFormat="false" ht="12" hidden="false" customHeight="false" outlineLevel="0" collapsed="false">
      <c r="A41" s="128" t="s">
        <v>84</v>
      </c>
      <c r="B41" s="195" t="n">
        <f aca="false">B40/B36*100</f>
        <v>0.318639264855717</v>
      </c>
      <c r="C41" s="195" t="e">
        <f aca="false">C40/C36*100</f>
        <v>#DIV/0!</v>
      </c>
      <c r="D41" s="195" t="e">
        <f aca="false">D40/D36*100</f>
        <v>#DIV/0!</v>
      </c>
      <c r="E41" s="195" t="e">
        <f aca="false">E40/E36*100</f>
        <v>#DIV/0!</v>
      </c>
      <c r="F41" s="195" t="e">
        <f aca="false">F40/F36*100</f>
        <v>#DIV/0!</v>
      </c>
      <c r="G41" s="195" t="e">
        <f aca="false">G40/G36*100</f>
        <v>#DIV/0!</v>
      </c>
      <c r="H41" s="195" t="e">
        <f aca="false">H40/H36*100</f>
        <v>#DIV/0!</v>
      </c>
      <c r="I41" s="195" t="e">
        <f aca="false">I40/I36*100</f>
        <v>#DIV/0!</v>
      </c>
      <c r="J41" s="195" t="e">
        <f aca="false">J40/J36*100</f>
        <v>#DIV/0!</v>
      </c>
      <c r="K41" s="195" t="e">
        <f aca="false">K40/K36*100</f>
        <v>#DIV/0!</v>
      </c>
      <c r="L41" s="195" t="e">
        <f aca="false">L40/L36*100</f>
        <v>#DIV/0!</v>
      </c>
      <c r="M41" s="195" t="e">
        <f aca="false">M40/M36*100</f>
        <v>#DIV/0!</v>
      </c>
      <c r="N41" s="195" t="n">
        <f aca="false">N40/N36*100</f>
        <v>0.318639264855717</v>
      </c>
    </row>
    <row r="43" customFormat="false" ht="12" hidden="false" customHeight="false" outlineLevel="0" collapsed="false">
      <c r="A43" s="128" t="s">
        <v>85</v>
      </c>
      <c r="B43" s="195" t="n">
        <v>2430.94</v>
      </c>
      <c r="C43" s="195" t="n">
        <f aca="false">C28+C14</f>
        <v>0</v>
      </c>
      <c r="D43" s="195" t="n">
        <f aca="false">D28+D14</f>
        <v>0</v>
      </c>
      <c r="E43" s="195" t="n">
        <f aca="false">E28+E14</f>
        <v>0</v>
      </c>
      <c r="F43" s="195" t="n">
        <f aca="false">F28+F14</f>
        <v>0</v>
      </c>
      <c r="G43" s="195" t="n">
        <f aca="false">G28+G14</f>
        <v>0</v>
      </c>
      <c r="H43" s="195" t="n">
        <f aca="false">H28+H14</f>
        <v>0</v>
      </c>
      <c r="I43" s="195" t="n">
        <f aca="false">I28+I14</f>
        <v>0</v>
      </c>
      <c r="J43" s="195" t="n">
        <f aca="false">J28+J14</f>
        <v>0</v>
      </c>
      <c r="K43" s="195" t="n">
        <f aca="false">K28+K14</f>
        <v>0</v>
      </c>
      <c r="L43" s="195" t="n">
        <f aca="false">L28+L14</f>
        <v>0</v>
      </c>
      <c r="M43" s="195" t="n">
        <f aca="false">M28+M14</f>
        <v>0</v>
      </c>
      <c r="N43" s="200" t="n">
        <f aca="false">SUM(B43:M43)</f>
        <v>2430.94</v>
      </c>
    </row>
    <row r="45" customFormat="false" ht="12" hidden="false" customHeight="false" outlineLevel="0" collapsed="false">
      <c r="A45" s="128" t="s">
        <v>86</v>
      </c>
      <c r="B45" s="195" t="n">
        <f aca="false">B40+B43</f>
        <v>6905.97999999981</v>
      </c>
      <c r="C45" s="195" t="n">
        <f aca="false">C40+C43</f>
        <v>0</v>
      </c>
      <c r="D45" s="195" t="n">
        <f aca="false">D40+D43</f>
        <v>0</v>
      </c>
      <c r="E45" s="195" t="n">
        <f aca="false">E40+E43</f>
        <v>0</v>
      </c>
      <c r="F45" s="195" t="n">
        <f aca="false">F40+F43</f>
        <v>0</v>
      </c>
      <c r="G45" s="195" t="n">
        <f aca="false">G40+G43</f>
        <v>0</v>
      </c>
      <c r="H45" s="195" t="n">
        <f aca="false">H40+H43</f>
        <v>0</v>
      </c>
      <c r="I45" s="195" t="n">
        <f aca="false">I40+I43</f>
        <v>0</v>
      </c>
      <c r="J45" s="195" t="n">
        <f aca="false">J40+J43</f>
        <v>0</v>
      </c>
      <c r="K45" s="195" t="n">
        <f aca="false">K40+K43</f>
        <v>0</v>
      </c>
      <c r="L45" s="195" t="n">
        <f aca="false">L40+L43</f>
        <v>0</v>
      </c>
      <c r="M45" s="195" t="n">
        <f aca="false">M40+M43</f>
        <v>0</v>
      </c>
      <c r="N45" s="200" t="n">
        <f aca="false">SUM(B45:M45)</f>
        <v>6905.97999999981</v>
      </c>
    </row>
    <row r="46" customFormat="false" ht="12" hidden="false" customHeight="false" outlineLevel="0" collapsed="false">
      <c r="A46" s="128" t="s">
        <v>87</v>
      </c>
      <c r="B46" s="195" t="n">
        <f aca="false">B45/B36*100</f>
        <v>0.491731110852264</v>
      </c>
      <c r="C46" s="195" t="e">
        <f aca="false">C45/C36*100</f>
        <v>#DIV/0!</v>
      </c>
      <c r="D46" s="195" t="e">
        <f aca="false">D45/D36*100</f>
        <v>#DIV/0!</v>
      </c>
      <c r="E46" s="195" t="e">
        <f aca="false">E45/E36*100</f>
        <v>#DIV/0!</v>
      </c>
      <c r="F46" s="195" t="e">
        <f aca="false">F45/F36*100</f>
        <v>#DIV/0!</v>
      </c>
      <c r="G46" s="195" t="e">
        <f aca="false">G45/G36*100</f>
        <v>#DIV/0!</v>
      </c>
      <c r="H46" s="195" t="e">
        <f aca="false">H45/H36*100</f>
        <v>#DIV/0!</v>
      </c>
      <c r="I46" s="195" t="e">
        <f aca="false">I45/I36*100</f>
        <v>#DIV/0!</v>
      </c>
      <c r="J46" s="195" t="e">
        <f aca="false">J45/J36*100</f>
        <v>#DIV/0!</v>
      </c>
      <c r="K46" s="195" t="e">
        <f aca="false">K45/K36*100</f>
        <v>#DIV/0!</v>
      </c>
      <c r="L46" s="195" t="e">
        <f aca="false">L45/L36*100</f>
        <v>#DIV/0!</v>
      </c>
      <c r="M46" s="195" t="e">
        <f aca="false">M45/M36*100</f>
        <v>#DIV/0!</v>
      </c>
      <c r="N46" s="195" t="n">
        <f aca="false">N45/N36*100</f>
        <v>0.491731110852264</v>
      </c>
    </row>
    <row r="47" customFormat="false" ht="12" hidden="false" customHeight="false" outlineLevel="0" collapsed="false">
      <c r="A47" s="199"/>
    </row>
    <row r="48" customFormat="false" ht="12" hidden="false" customHeight="false" outlineLevel="0" collapsed="false">
      <c r="N48" s="200"/>
    </row>
    <row r="49" customFormat="false" ht="12" hidden="false" customHeight="false" outlineLevel="0" collapsed="false">
      <c r="N49" s="200"/>
    </row>
    <row r="50" customFormat="false" ht="12" hidden="false" customHeight="false" outlineLevel="0" collapsed="false">
      <c r="N50" s="200"/>
    </row>
    <row r="51" customFormat="false" ht="12" hidden="false" customHeight="false" outlineLevel="0" collapsed="false">
      <c r="N51" s="200"/>
    </row>
    <row r="53" customFormat="false" ht="12" hidden="false" customHeight="false" outlineLevel="0" collapsed="false">
      <c r="I53" s="195"/>
      <c r="J53" s="195"/>
      <c r="K53" s="195"/>
      <c r="L53" s="195"/>
      <c r="M53" s="195"/>
    </row>
    <row r="54" customFormat="false" ht="12" hidden="false" customHeight="false" outlineLevel="0" collapsed="false">
      <c r="I54" s="195"/>
      <c r="J54" s="195"/>
      <c r="K54" s="195"/>
      <c r="L54" s="195"/>
      <c r="M54" s="195"/>
    </row>
    <row r="61" customFormat="false" ht="12" hidden="false" customHeight="false" outlineLevel="0" collapsed="false">
      <c r="A61" s="199"/>
    </row>
    <row r="62" customFormat="false" ht="12" hidden="false" customHeight="false" outlineLevel="0" collapsed="false">
      <c r="N62" s="200"/>
    </row>
    <row r="63" customFormat="false" ht="12" hidden="false" customHeight="false" outlineLevel="0" collapsed="false">
      <c r="N63" s="200"/>
    </row>
    <row r="64" customFormat="false" ht="12" hidden="false" customHeight="false" outlineLevel="0" collapsed="false">
      <c r="N64" s="200"/>
    </row>
    <row r="65" customFormat="false" ht="12" hidden="false" customHeight="false" outlineLevel="0" collapsed="false">
      <c r="N65" s="200"/>
    </row>
    <row r="67" customFormat="false" ht="12" hidden="false" customHeight="false" outlineLevel="0" collapsed="false">
      <c r="I67" s="195"/>
      <c r="J67" s="195"/>
      <c r="K67" s="195"/>
      <c r="L67" s="195"/>
      <c r="M67" s="195"/>
    </row>
    <row r="68" customFormat="false" ht="12" hidden="false" customHeight="false" outlineLevel="0" collapsed="false">
      <c r="I68" s="195"/>
      <c r="J68" s="195"/>
      <c r="K68" s="195"/>
      <c r="L68" s="195"/>
      <c r="M68" s="195"/>
    </row>
    <row r="75" customFormat="false" ht="12" hidden="false" customHeight="false" outlineLevel="0" collapsed="false">
      <c r="A75" s="199"/>
    </row>
    <row r="76" customFormat="false" ht="12" hidden="false" customHeight="false" outlineLevel="0" collapsed="false">
      <c r="N76" s="200"/>
    </row>
    <row r="77" customFormat="false" ht="12" hidden="false" customHeight="false" outlineLevel="0" collapsed="false">
      <c r="N77" s="200"/>
    </row>
    <row r="78" customFormat="false" ht="12" hidden="false" customHeight="false" outlineLevel="0" collapsed="false">
      <c r="N78" s="200"/>
    </row>
    <row r="79" customFormat="false" ht="12" hidden="false" customHeight="false" outlineLevel="0" collapsed="false">
      <c r="N79" s="200"/>
    </row>
    <row r="81" customFormat="false" ht="12" hidden="false" customHeight="false" outlineLevel="0" collapsed="false">
      <c r="I81" s="195"/>
      <c r="J81" s="195"/>
      <c r="K81" s="195"/>
      <c r="L81" s="195"/>
      <c r="M81" s="195"/>
    </row>
    <row r="82" customFormat="false" ht="12" hidden="false" customHeight="false" outlineLevel="0" collapsed="false">
      <c r="I82" s="195"/>
      <c r="J82" s="195"/>
      <c r="K82" s="195"/>
      <c r="L82" s="195"/>
      <c r="M82" s="195"/>
    </row>
    <row r="84" customFormat="false" ht="12" hidden="false" customHeight="false" outlineLevel="0" collapsed="false">
      <c r="N84" s="200"/>
    </row>
    <row r="89" customFormat="false" ht="12" hidden="false" customHeight="false" outlineLevel="0" collapsed="false">
      <c r="A89" s="199"/>
    </row>
    <row r="90" customFormat="false" ht="12" hidden="false" customHeight="false" outlineLevel="0" collapsed="false">
      <c r="N90" s="200"/>
    </row>
    <row r="91" customFormat="false" ht="12" hidden="false" customHeight="false" outlineLevel="0" collapsed="false">
      <c r="N91" s="200"/>
    </row>
    <row r="92" customFormat="false" ht="12" hidden="false" customHeight="false" outlineLevel="0" collapsed="false">
      <c r="N92" s="200"/>
    </row>
    <row r="93" customFormat="false" ht="12" hidden="false" customHeight="false" outlineLevel="0" collapsed="false">
      <c r="N93" s="200"/>
    </row>
    <row r="95" customFormat="false" ht="12" hidden="false" customHeight="false" outlineLevel="0" collapsed="false">
      <c r="I95" s="195"/>
      <c r="J95" s="195"/>
      <c r="K95" s="195"/>
      <c r="L95" s="195"/>
      <c r="M95" s="195"/>
    </row>
    <row r="96" customFormat="false" ht="12" hidden="false" customHeight="false" outlineLevel="0" collapsed="false">
      <c r="I96" s="195"/>
      <c r="J96" s="195"/>
      <c r="K96" s="195"/>
      <c r="L96" s="195"/>
      <c r="M96" s="195"/>
    </row>
    <row r="103" customFormat="false" ht="12" hidden="false" customHeight="false" outlineLevel="0" collapsed="false">
      <c r="A103" s="199"/>
    </row>
    <row r="104" customFormat="false" ht="12" hidden="false" customHeight="false" outlineLevel="0" collapsed="false">
      <c r="N104" s="200"/>
    </row>
    <row r="105" customFormat="false" ht="12" hidden="false" customHeight="false" outlineLevel="0" collapsed="false">
      <c r="N105" s="200"/>
    </row>
    <row r="106" customFormat="false" ht="12" hidden="false" customHeight="false" outlineLevel="0" collapsed="false">
      <c r="N106" s="200"/>
    </row>
    <row r="107" customFormat="false" ht="12" hidden="false" customHeight="false" outlineLevel="0" collapsed="false">
      <c r="N107" s="200"/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I110" s="195"/>
      <c r="J110" s="195"/>
      <c r="K110" s="195"/>
      <c r="L110" s="195"/>
      <c r="M110" s="195"/>
    </row>
    <row r="118" customFormat="false" ht="12" hidden="false" customHeight="false" outlineLevel="0" collapsed="false">
      <c r="A118" s="199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N121" s="200"/>
    </row>
    <row r="122" customFormat="false" ht="12" hidden="false" customHeight="false" outlineLevel="0" collapsed="false">
      <c r="N122" s="200"/>
    </row>
    <row r="124" customFormat="false" ht="12" hidden="false" customHeight="false" outlineLevel="0" collapsed="false">
      <c r="I124" s="195"/>
      <c r="J124" s="195"/>
      <c r="K124" s="195"/>
      <c r="L124" s="195"/>
      <c r="M124" s="195"/>
    </row>
    <row r="125" customFormat="false" ht="12" hidden="false" customHeight="false" outlineLevel="0" collapsed="false">
      <c r="I125" s="195"/>
      <c r="J125" s="195"/>
      <c r="K125" s="195"/>
      <c r="L125" s="195"/>
      <c r="M125" s="195"/>
    </row>
    <row r="132" customFormat="false" ht="12" hidden="false" customHeight="false" outlineLevel="0" collapsed="false">
      <c r="A132" s="196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6" customFormat="false" ht="12" hidden="false" customHeight="false" outlineLevel="0" collapsed="false">
      <c r="N136" s="200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39" customFormat="false" ht="12" hidden="false" customHeight="false" outlineLevel="0" collapsed="false">
      <c r="I139" s="195"/>
      <c r="J139" s="195"/>
      <c r="K139" s="195"/>
      <c r="L139" s="195"/>
      <c r="M139" s="195"/>
    </row>
    <row r="146" customFormat="false" ht="12" hidden="false" customHeight="false" outlineLevel="0" collapsed="false">
      <c r="A146" s="196"/>
    </row>
    <row r="147" customFormat="false" ht="12" hidden="false" customHeight="false" outlineLevel="0" collapsed="false">
      <c r="I147" s="195"/>
      <c r="J147" s="195"/>
      <c r="K147" s="195"/>
      <c r="L147" s="195"/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0" customFormat="false" ht="12" hidden="false" customHeight="false" outlineLevel="0" collapsed="false">
      <c r="I150" s="195"/>
      <c r="J150" s="195"/>
      <c r="K150" s="195"/>
      <c r="L150" s="195"/>
      <c r="M150" s="195"/>
      <c r="N150" s="200"/>
    </row>
    <row r="161" customFormat="false" ht="12" hidden="false" customHeight="false" outlineLevel="0" collapsed="false">
      <c r="A161" s="196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5" customFormat="false" ht="12" hidden="false" customHeight="false" outlineLevel="0" collapsed="false">
      <c r="N165" s="200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68" customFormat="false" ht="12" hidden="false" customHeight="false" outlineLevel="0" collapsed="false">
      <c r="I168" s="195"/>
      <c r="J168" s="195"/>
      <c r="K168" s="195"/>
      <c r="L168" s="195"/>
      <c r="M168" s="195"/>
    </row>
    <row r="175" customFormat="false" ht="12" hidden="false" customHeight="false" outlineLevel="0" collapsed="false">
      <c r="A175" s="196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79" customFormat="false" ht="12" hidden="false" customHeight="false" outlineLevel="0" collapsed="false">
      <c r="N179" s="200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3" customFormat="false" ht="12" hidden="false" customHeight="false" outlineLevel="0" collapsed="false">
      <c r="N193" s="200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</row>
    <row r="204" customFormat="false" ht="12" hidden="false" customHeight="false" outlineLevel="0" collapsed="false">
      <c r="A204" s="196"/>
    </row>
    <row r="205" customFormat="false" ht="12" hidden="false" customHeight="false" outlineLevel="0" collapsed="false">
      <c r="N205" s="200"/>
    </row>
    <row r="206" customFormat="false" ht="12" hidden="false" customHeight="false" outlineLevel="0" collapsed="false">
      <c r="N206" s="200"/>
    </row>
    <row r="207" customFormat="false" ht="12" hidden="false" customHeight="false" outlineLevel="0" collapsed="false">
      <c r="N207" s="200"/>
    </row>
    <row r="208" customFormat="false" ht="12" hidden="false" customHeight="false" outlineLevel="0" collapsed="false">
      <c r="N208" s="200"/>
    </row>
    <row r="210" customFormat="false" ht="12" hidden="false" customHeight="false" outlineLevel="0" collapsed="false">
      <c r="I210" s="195"/>
      <c r="J210" s="195"/>
      <c r="K210" s="195"/>
      <c r="L210" s="195"/>
      <c r="M210" s="195"/>
    </row>
    <row r="211" customFormat="false" ht="12" hidden="false" customHeight="false" outlineLevel="0" collapsed="false">
      <c r="I211" s="195"/>
      <c r="J211" s="195"/>
      <c r="K211" s="195"/>
      <c r="L211" s="195"/>
      <c r="M211" s="195"/>
    </row>
    <row r="218" customFormat="false" ht="12" hidden="false" customHeight="false" outlineLevel="0" collapsed="false">
      <c r="A218" s="196"/>
    </row>
    <row r="219" customFormat="false" ht="12" hidden="false" customHeight="false" outlineLevel="0" collapsed="false">
      <c r="N219" s="200"/>
    </row>
    <row r="220" customFormat="false" ht="12" hidden="false" customHeight="false" outlineLevel="0" collapsed="false">
      <c r="N220" s="200"/>
    </row>
    <row r="221" customFormat="false" ht="12" hidden="false" customHeight="false" outlineLevel="0" collapsed="false">
      <c r="N221" s="200"/>
    </row>
    <row r="222" customFormat="false" ht="12" hidden="false" customHeight="false" outlineLevel="0" collapsed="false">
      <c r="N222" s="200"/>
    </row>
    <row r="224" customFormat="false" ht="12" hidden="false" customHeight="false" outlineLevel="0" collapsed="false">
      <c r="I224" s="195"/>
      <c r="J224" s="195"/>
      <c r="K224" s="195"/>
      <c r="L224" s="195"/>
      <c r="M224" s="195"/>
    </row>
    <row r="225" customFormat="false" ht="12" hidden="false" customHeight="false" outlineLevel="0" collapsed="false">
      <c r="I225" s="195"/>
      <c r="J225" s="195"/>
      <c r="K225" s="195"/>
      <c r="L225" s="195"/>
      <c r="M225" s="195"/>
    </row>
    <row r="232" customFormat="false" ht="12" hidden="false" customHeight="false" outlineLevel="0" collapsed="false">
      <c r="A232" s="196"/>
    </row>
    <row r="247" customFormat="false" ht="12" hidden="false" customHeight="false" outlineLevel="0" collapsed="false">
      <c r="A247" s="196"/>
    </row>
    <row r="261" customFormat="false" ht="12" hidden="false" customHeight="false" outlineLevel="0" collapsed="false">
      <c r="A261" s="196"/>
    </row>
    <row r="275" customFormat="false" ht="12" hidden="false" customHeight="false" outlineLevel="0" collapsed="false">
      <c r="A275" s="196"/>
    </row>
    <row r="290" customFormat="false" ht="12" hidden="false" customHeight="false" outlineLevel="0" collapsed="false">
      <c r="A290" s="196"/>
    </row>
    <row r="304" customFormat="false" ht="12" hidden="false" customHeight="false" outlineLevel="0" collapsed="false">
      <c r="A304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1" man="true" max="16383" min="0"/>
    <brk id="74" man="true" max="16383" min="0"/>
    <brk id="118" man="true" max="16383" min="0"/>
    <brk id="161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57" activeCellId="0" sqref="E5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1" min="9" style="128" width="11.85"/>
    <col collapsed="false" customWidth="true" hidden="false" outlineLevel="0" max="13" min="12" style="128" width="10.99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133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134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110.29</v>
      </c>
      <c r="C5" s="195" t="n">
        <f aca="false">B8</f>
        <v>110.29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v>110.29</v>
      </c>
      <c r="K5" s="195" t="n">
        <f aca="false">J8</f>
        <v>0</v>
      </c>
      <c r="L5" s="195" t="n">
        <f aca="false">K8</f>
        <v>0</v>
      </c>
      <c r="M5" s="195" t="n">
        <f aca="false">L5</f>
        <v>0</v>
      </c>
      <c r="N5" s="200" t="n">
        <f aca="false">SUM(B5:M5)</f>
        <v>330.87</v>
      </c>
    </row>
    <row r="6" customFormat="false" ht="12" hidden="false" customHeight="false" outlineLevel="0" collapsed="false">
      <c r="A6" s="128" t="s">
        <v>23</v>
      </c>
      <c r="B6" s="195" t="n">
        <v>0</v>
      </c>
      <c r="G6" s="200"/>
      <c r="I6" s="195"/>
      <c r="J6" s="195"/>
      <c r="K6" s="195"/>
      <c r="L6" s="195"/>
      <c r="M6" s="195"/>
      <c r="N6" s="200" t="n">
        <f aca="false">SUM(B6:M6)</f>
        <v>0</v>
      </c>
    </row>
    <row r="7" customFormat="false" ht="12" hidden="false" customHeight="false" outlineLevel="0" collapsed="false">
      <c r="A7" s="128" t="s">
        <v>81</v>
      </c>
      <c r="B7" s="195" t="n">
        <v>0</v>
      </c>
      <c r="G7" s="200"/>
      <c r="I7" s="195"/>
      <c r="J7" s="195"/>
      <c r="K7" s="195"/>
      <c r="L7" s="195"/>
      <c r="M7" s="195"/>
      <c r="N7" s="200" t="n">
        <f aca="false">SUM(B7:M7)</f>
        <v>0</v>
      </c>
    </row>
    <row r="8" customFormat="false" ht="12" hidden="false" customHeight="false" outlineLevel="0" collapsed="false">
      <c r="A8" s="128" t="s">
        <v>82</v>
      </c>
      <c r="B8" s="195" t="n">
        <v>110.29</v>
      </c>
      <c r="G8" s="200"/>
      <c r="I8" s="195"/>
      <c r="J8" s="195"/>
      <c r="K8" s="195"/>
      <c r="L8" s="195"/>
      <c r="M8" s="195"/>
      <c r="N8" s="200" t="n">
        <f aca="false">SUM(B8:M8)</f>
        <v>110.29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0</v>
      </c>
      <c r="C10" s="195" t="n">
        <f aca="false">SUM(C7:C8)-SUM(C5:C6)</f>
        <v>-110.29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-110.29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-220.58</v>
      </c>
    </row>
    <row r="11" customFormat="false" ht="12" hidden="false" customHeight="false" outlineLevel="0" collapsed="false">
      <c r="A11" s="128" t="s">
        <v>84</v>
      </c>
      <c r="B11" s="195" t="n">
        <f aca="false">B10/SUM(B5+B6)*100</f>
        <v>0</v>
      </c>
      <c r="C11" s="195" t="n">
        <f aca="false">C10/SUM(C5+C6)*100</f>
        <v>-100</v>
      </c>
      <c r="D11" s="195" t="e">
        <f aca="false">D10/SUM(D5+D6)*100</f>
        <v>#DIV/0!</v>
      </c>
      <c r="E11" s="195" t="e">
        <f aca="false">E10/SUM(E5+E6)*100</f>
        <v>#DIV/0!</v>
      </c>
      <c r="F11" s="195" t="e">
        <f aca="false">F10/SUM(F5+F6)*100</f>
        <v>#DIV/0!</v>
      </c>
      <c r="G11" s="195" t="n">
        <v>0</v>
      </c>
      <c r="H11" s="195" t="n">
        <v>0</v>
      </c>
      <c r="I11" s="195" t="n">
        <v>0</v>
      </c>
      <c r="J11" s="195" t="n">
        <v>0</v>
      </c>
      <c r="K11" s="195" t="n">
        <v>0</v>
      </c>
      <c r="L11" s="195" t="n">
        <v>0</v>
      </c>
      <c r="M11" s="195" t="n">
        <v>0</v>
      </c>
      <c r="N11" s="195" t="e">
        <f aca="false">N10/N6*100</f>
        <v>#DIV/0!</v>
      </c>
    </row>
    <row r="12" customFormat="false" ht="12" hidden="false" customHeight="false" outlineLevel="0" collapsed="false">
      <c r="G12" s="200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195" t="n">
        <v>0</v>
      </c>
    </row>
    <row r="14" customFormat="false" ht="12" hidden="false" customHeight="false" outlineLevel="0" collapsed="false">
      <c r="I14" s="195"/>
      <c r="J14" s="195"/>
      <c r="K14" s="195"/>
      <c r="L14" s="195"/>
      <c r="M14" s="195"/>
    </row>
    <row r="15" customFormat="false" ht="12" hidden="false" customHeight="false" outlineLevel="0" collapsed="false">
      <c r="A15" s="128" t="s">
        <v>86</v>
      </c>
      <c r="B15" s="195" t="n">
        <f aca="false">B10+B13</f>
        <v>0</v>
      </c>
      <c r="C15" s="195" t="n">
        <f aca="false">C10+C13</f>
        <v>-110.29</v>
      </c>
      <c r="D15" s="195" t="n">
        <f aca="false">D10+D13</f>
        <v>0</v>
      </c>
      <c r="E15" s="195" t="n">
        <f aca="false">E10+E13</f>
        <v>0</v>
      </c>
      <c r="F15" s="195" t="n">
        <f aca="false">F10+F13</f>
        <v>0</v>
      </c>
      <c r="G15" s="195" t="n">
        <f aca="false">G10+G13</f>
        <v>0</v>
      </c>
      <c r="H15" s="195" t="n">
        <f aca="false">H10+H13</f>
        <v>0</v>
      </c>
      <c r="I15" s="195" t="n">
        <f aca="false">I10+I13</f>
        <v>0</v>
      </c>
      <c r="J15" s="195" t="n">
        <f aca="false">J10+J13</f>
        <v>-110.29</v>
      </c>
      <c r="K15" s="195" t="n">
        <f aca="false">K10+K13</f>
        <v>0</v>
      </c>
      <c r="L15" s="195" t="n">
        <f aca="false">L10+L13</f>
        <v>0</v>
      </c>
      <c r="M15" s="195" t="n">
        <f aca="false">M10+M13</f>
        <v>0</v>
      </c>
      <c r="N15" s="195" t="n">
        <f aca="false">N10+N13</f>
        <v>-220.58</v>
      </c>
    </row>
    <row r="16" customFormat="false" ht="12" hidden="false" customHeight="false" outlineLevel="0" collapsed="false">
      <c r="A16" s="128" t="s">
        <v>87</v>
      </c>
      <c r="B16" s="195" t="n">
        <f aca="false">B15/SUM(B5+B6)*100</f>
        <v>0</v>
      </c>
      <c r="C16" s="195" t="n">
        <f aca="false">C15/SUM(C5+C6)*100</f>
        <v>-100</v>
      </c>
      <c r="D16" s="195" t="e">
        <f aca="false">D15/SUM(D5+D6)*100</f>
        <v>#DIV/0!</v>
      </c>
      <c r="E16" s="195" t="e">
        <f aca="false">E15/SUM(E5+E6)*100</f>
        <v>#DIV/0!</v>
      </c>
      <c r="F16" s="195" t="e">
        <f aca="false">F15/SUM(F5+F6)*100</f>
        <v>#DIV/0!</v>
      </c>
      <c r="G16" s="195" t="n">
        <v>0</v>
      </c>
      <c r="H16" s="195" t="n">
        <v>0</v>
      </c>
      <c r="I16" s="195" t="n">
        <v>0</v>
      </c>
      <c r="J16" s="195" t="n">
        <v>0</v>
      </c>
      <c r="K16" s="195" t="n">
        <v>0</v>
      </c>
      <c r="L16" s="195" t="n">
        <v>0</v>
      </c>
      <c r="M16" s="195" t="n">
        <v>0</v>
      </c>
      <c r="N16" s="195" t="e">
        <f aca="false">N15/N6*100</f>
        <v>#DIV/0!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G18" s="200"/>
    </row>
    <row r="19" customFormat="false" ht="12" hidden="false" customHeight="false" outlineLevel="0" collapsed="false">
      <c r="A19" s="199" t="s">
        <v>135</v>
      </c>
      <c r="G19" s="200"/>
    </row>
    <row r="20" customFormat="false" ht="12" hidden="false" customHeight="false" outlineLevel="0" collapsed="false">
      <c r="A20" s="128" t="s">
        <v>80</v>
      </c>
      <c r="B20" s="195" t="n">
        <v>3213.93</v>
      </c>
      <c r="C20" s="195" t="n">
        <f aca="false">B23</f>
        <v>9831.85</v>
      </c>
      <c r="D20" s="195" t="n">
        <f aca="false">C23</f>
        <v>0</v>
      </c>
      <c r="E20" s="195" t="n">
        <f aca="false">D23</f>
        <v>0</v>
      </c>
      <c r="F20" s="195" t="n">
        <f aca="false">E23</f>
        <v>0</v>
      </c>
      <c r="G20" s="195" t="n">
        <f aca="false">F23</f>
        <v>0</v>
      </c>
      <c r="H20" s="195" t="n">
        <f aca="false">G23</f>
        <v>0</v>
      </c>
      <c r="I20" s="195" t="n">
        <f aca="false">H23</f>
        <v>0</v>
      </c>
      <c r="J20" s="195" t="n">
        <f aca="false">I23</f>
        <v>0</v>
      </c>
      <c r="K20" s="195" t="n">
        <f aca="false">J23</f>
        <v>0</v>
      </c>
      <c r="L20" s="195" t="n">
        <f aca="false">K23</f>
        <v>0</v>
      </c>
      <c r="M20" s="195" t="n">
        <f aca="false">L23</f>
        <v>0</v>
      </c>
      <c r="N20" s="200" t="n">
        <f aca="false">SUM(B20:M20)</f>
        <v>13045.78</v>
      </c>
    </row>
    <row r="21" customFormat="false" ht="12" hidden="false" customHeight="false" outlineLevel="0" collapsed="false">
      <c r="A21" s="128" t="s">
        <v>23</v>
      </c>
      <c r="B21" s="195" t="n">
        <v>6753.1</v>
      </c>
      <c r="I21" s="195"/>
      <c r="J21" s="195"/>
      <c r="K21" s="195"/>
      <c r="L21" s="195"/>
      <c r="M21" s="195"/>
      <c r="N21" s="200" t="n">
        <f aca="false">SUM(B21:M21)</f>
        <v>6753.1</v>
      </c>
    </row>
    <row r="22" customFormat="false" ht="12" hidden="false" customHeight="false" outlineLevel="0" collapsed="false">
      <c r="A22" s="128" t="s">
        <v>81</v>
      </c>
      <c r="B22" s="195" t="n">
        <v>0</v>
      </c>
      <c r="I22" s="195"/>
      <c r="J22" s="195"/>
      <c r="K22" s="195"/>
      <c r="L22" s="195"/>
      <c r="M22" s="195"/>
      <c r="N22" s="200" t="n">
        <f aca="false">SUM(B22:M22)</f>
        <v>0</v>
      </c>
    </row>
    <row r="23" customFormat="false" ht="12" hidden="false" customHeight="false" outlineLevel="0" collapsed="false">
      <c r="A23" s="128" t="s">
        <v>82</v>
      </c>
      <c r="B23" s="195" t="n">
        <v>9831.85</v>
      </c>
      <c r="I23" s="195"/>
      <c r="J23" s="195"/>
      <c r="K23" s="195"/>
      <c r="L23" s="195"/>
      <c r="M23" s="195"/>
      <c r="N23" s="200" t="n">
        <f aca="false">SUM(B23:M23)</f>
        <v>9831.85</v>
      </c>
    </row>
    <row r="24" customFormat="false" ht="12" hidden="false" customHeight="false" outlineLevel="0" collapsed="false">
      <c r="I24" s="195"/>
      <c r="J24" s="195"/>
      <c r="K24" s="195"/>
      <c r="L24" s="195"/>
      <c r="M24" s="195"/>
    </row>
    <row r="25" customFormat="false" ht="12" hidden="false" customHeight="false" outlineLevel="0" collapsed="false">
      <c r="A25" s="128" t="s">
        <v>83</v>
      </c>
      <c r="B25" s="195" t="n">
        <f aca="false">SUM(B22:B23)-SUM(B20:B21)</f>
        <v>-135.18</v>
      </c>
      <c r="C25" s="195" t="n">
        <f aca="false">SUM(C22:C23)-SUM(C20:C21)</f>
        <v>-9831.85</v>
      </c>
      <c r="D25" s="195" t="n">
        <f aca="false">SUM(D22:D23)-SUM(D20:D21)</f>
        <v>0</v>
      </c>
      <c r="E25" s="195" t="n">
        <f aca="false">SUM(E22:E23)-SUM(E20:E21)</f>
        <v>0</v>
      </c>
      <c r="F25" s="195" t="n">
        <f aca="false">SUM(F22:F23)-SUM(F20:F21)</f>
        <v>0</v>
      </c>
      <c r="G25" s="195" t="n">
        <f aca="false">SUM(G22:G23)-SUM(G20:G21)</f>
        <v>0</v>
      </c>
      <c r="H25" s="195" t="n">
        <f aca="false">SUM(H22:H23)-SUM(H20:H21)</f>
        <v>0</v>
      </c>
      <c r="I25" s="195" t="n">
        <f aca="false">SUM(I22:I23)-SUM(I20:I21)</f>
        <v>0</v>
      </c>
      <c r="J25" s="195" t="n">
        <f aca="false">SUM(J22:J23)-SUM(J20:J21)</f>
        <v>0</v>
      </c>
      <c r="K25" s="195" t="n">
        <f aca="false">SUM(K22:K23)-SUM(K20:K21)</f>
        <v>0</v>
      </c>
      <c r="L25" s="195" t="n">
        <f aca="false">SUM(L22:L23)-SUM(L20:L21)</f>
        <v>0</v>
      </c>
      <c r="M25" s="195" t="n">
        <f aca="false">SUM(M22:M23)-SUM(M20:M21)</f>
        <v>0</v>
      </c>
      <c r="N25" s="195" t="n">
        <f aca="false">SUM(N22:N23)-SUM(N20:N21)</f>
        <v>-9967.03</v>
      </c>
    </row>
    <row r="26" customFormat="false" ht="12" hidden="false" customHeight="false" outlineLevel="0" collapsed="false">
      <c r="A26" s="128" t="s">
        <v>84</v>
      </c>
      <c r="B26" s="195" t="e">
        <f aca="false">B25/B22*100</f>
        <v>#DIV/0!</v>
      </c>
      <c r="C26" s="195" t="e">
        <f aca="false">C25/C23*100</f>
        <v>#DIV/0!</v>
      </c>
      <c r="D26" s="195" t="e">
        <f aca="false">D25/D22*100</f>
        <v>#DIV/0!</v>
      </c>
      <c r="E26" s="195" t="e">
        <f aca="false">E25/E21*100</f>
        <v>#DIV/0!</v>
      </c>
      <c r="F26" s="195" t="e">
        <f aca="false">F25/SUM(F20+F21)*100</f>
        <v>#DIV/0!</v>
      </c>
      <c r="G26" s="195" t="e">
        <f aca="false">G25/SUM(G20+G21)*100</f>
        <v>#DIV/0!</v>
      </c>
      <c r="H26" s="195" t="e">
        <f aca="false">H25/SUM(H20+H21)*100</f>
        <v>#DIV/0!</v>
      </c>
      <c r="I26" s="195" t="e">
        <f aca="false">I25/SUM(I20:I21)</f>
        <v>#DIV/0!</v>
      </c>
      <c r="J26" s="195" t="e">
        <f aca="false">J25/J22*100</f>
        <v>#DIV/0!</v>
      </c>
      <c r="K26" s="195" t="e">
        <f aca="false">K25/K22*100</f>
        <v>#DIV/0!</v>
      </c>
      <c r="L26" s="195" t="e">
        <f aca="false">L25/SUM(L20+L21)*100</f>
        <v>#DIV/0!</v>
      </c>
      <c r="M26" s="195" t="e">
        <f aca="false">M25/M22*100</f>
        <v>#DIV/0!</v>
      </c>
      <c r="N26" s="195" t="n">
        <f aca="false">N25/N21*100</f>
        <v>-147.591920747509</v>
      </c>
    </row>
    <row r="27" customFormat="false" ht="12" hidden="false" customHeight="false" outlineLevel="0" collapsed="false">
      <c r="I27" s="195"/>
      <c r="J27" s="195"/>
      <c r="K27" s="195"/>
      <c r="L27" s="195"/>
      <c r="M27" s="195"/>
    </row>
    <row r="28" customFormat="false" ht="12" hidden="false" customHeight="false" outlineLevel="0" collapsed="false">
      <c r="A28" s="128" t="s">
        <v>85</v>
      </c>
      <c r="B28" s="195" t="n">
        <v>-19.89</v>
      </c>
      <c r="C28" s="195" t="n">
        <v>0</v>
      </c>
      <c r="D28" s="195" t="n">
        <v>0</v>
      </c>
      <c r="E28" s="195" t="n">
        <v>0</v>
      </c>
      <c r="F28" s="195" t="n">
        <v>0</v>
      </c>
      <c r="G28" s="195" t="n">
        <v>0</v>
      </c>
      <c r="H28" s="195" t="n">
        <v>0</v>
      </c>
      <c r="I28" s="195" t="n">
        <v>0</v>
      </c>
      <c r="J28" s="195" t="n">
        <v>0</v>
      </c>
      <c r="K28" s="195" t="n">
        <v>0</v>
      </c>
      <c r="L28" s="195" t="n">
        <v>0</v>
      </c>
      <c r="M28" s="195" t="n">
        <v>0</v>
      </c>
      <c r="N28" s="195" t="n">
        <v>0</v>
      </c>
    </row>
    <row r="29" customFormat="false" ht="12" hidden="false" customHeight="false" outlineLevel="0" collapsed="false">
      <c r="I29" s="195"/>
      <c r="J29" s="195"/>
      <c r="K29" s="195"/>
      <c r="L29" s="195"/>
      <c r="M29" s="195"/>
    </row>
    <row r="30" customFormat="false" ht="12" hidden="false" customHeight="false" outlineLevel="0" collapsed="false">
      <c r="A30" s="128" t="s">
        <v>86</v>
      </c>
      <c r="B30" s="195" t="n">
        <f aca="false">B25+B28</f>
        <v>-155.07</v>
      </c>
      <c r="C30" s="195" t="n">
        <f aca="false">C25+C28</f>
        <v>-9831.85</v>
      </c>
      <c r="D30" s="195" t="n">
        <f aca="false">D25+D28</f>
        <v>0</v>
      </c>
      <c r="E30" s="195" t="n">
        <f aca="false">E25+E28</f>
        <v>0</v>
      </c>
      <c r="F30" s="195" t="n">
        <f aca="false">F25+F28</f>
        <v>0</v>
      </c>
      <c r="G30" s="195" t="n">
        <f aca="false">G25+G28</f>
        <v>0</v>
      </c>
      <c r="H30" s="195" t="n">
        <f aca="false">H25+H28</f>
        <v>0</v>
      </c>
      <c r="I30" s="195" t="n">
        <f aca="false">I25+I28</f>
        <v>0</v>
      </c>
      <c r="J30" s="195" t="n">
        <f aca="false">J25+J28</f>
        <v>0</v>
      </c>
      <c r="K30" s="195" t="n">
        <f aca="false">K25+K28</f>
        <v>0</v>
      </c>
      <c r="L30" s="195" t="n">
        <f aca="false">L25+L28</f>
        <v>0</v>
      </c>
      <c r="M30" s="195" t="n">
        <f aca="false">M25+M28</f>
        <v>0</v>
      </c>
      <c r="N30" s="195" t="n">
        <f aca="false">N25+N28</f>
        <v>-9967.03</v>
      </c>
    </row>
    <row r="31" customFormat="false" ht="12" hidden="false" customHeight="false" outlineLevel="0" collapsed="false">
      <c r="A31" s="128" t="s">
        <v>87</v>
      </c>
      <c r="B31" s="195" t="n">
        <f aca="false">B30/B21*100</f>
        <v>-2.29627874605737</v>
      </c>
      <c r="C31" s="195" t="e">
        <f aca="false">C30/C21*100</f>
        <v>#DIV/0!</v>
      </c>
      <c r="D31" s="195" t="e">
        <f aca="false">D30/D21*100</f>
        <v>#DIV/0!</v>
      </c>
      <c r="E31" s="195" t="e">
        <f aca="false">E30/E21*100</f>
        <v>#DIV/0!</v>
      </c>
      <c r="F31" s="195" t="e">
        <f aca="false">F30/SUM(F20+F21)*100</f>
        <v>#DIV/0!</v>
      </c>
      <c r="G31" s="195" t="e">
        <f aca="false">G30/G21*100</f>
        <v>#DIV/0!</v>
      </c>
      <c r="H31" s="195" t="e">
        <f aca="false">H30/H21*100</f>
        <v>#DIV/0!</v>
      </c>
      <c r="I31" s="195" t="e">
        <f aca="false">I30/SUM(I20:I21)</f>
        <v>#DIV/0!</v>
      </c>
      <c r="J31" s="195" t="e">
        <f aca="false">J30/J21*100</f>
        <v>#DIV/0!</v>
      </c>
      <c r="K31" s="195" t="e">
        <f aca="false">K30/K21*100</f>
        <v>#DIV/0!</v>
      </c>
      <c r="L31" s="195" t="e">
        <f aca="false">L30/L21*100</f>
        <v>#DIV/0!</v>
      </c>
      <c r="M31" s="195" t="e">
        <f aca="false">M30/M21*100</f>
        <v>#DIV/0!</v>
      </c>
      <c r="N31" s="195" t="n">
        <f aca="false">N30/N21*100</f>
        <v>-147.591920747509</v>
      </c>
    </row>
    <row r="33" customFormat="false" ht="12" hidden="false" customHeight="false" outlineLevel="0" collapsed="false">
      <c r="A33" s="199" t="s">
        <v>136</v>
      </c>
    </row>
    <row r="34" customFormat="false" ht="12" hidden="false" customHeight="false" outlineLevel="0" collapsed="false">
      <c r="A34" s="128" t="s">
        <v>80</v>
      </c>
      <c r="B34" s="204" t="n">
        <v>26493.43</v>
      </c>
      <c r="C34" s="195" t="n">
        <f aca="false">B37</f>
        <v>18277.95</v>
      </c>
      <c r="D34" s="195" t="n">
        <f aca="false">C37</f>
        <v>0</v>
      </c>
      <c r="E34" s="195" t="n">
        <v>20358.06</v>
      </c>
      <c r="F34" s="195" t="n">
        <f aca="false">E37</f>
        <v>0</v>
      </c>
      <c r="G34" s="195" t="n">
        <f aca="false">F37</f>
        <v>0</v>
      </c>
      <c r="H34" s="195" t="n">
        <f aca="false">G37</f>
        <v>0</v>
      </c>
      <c r="I34" s="195" t="n">
        <f aca="false">H37</f>
        <v>0</v>
      </c>
      <c r="J34" s="195" t="n">
        <f aca="false">I37</f>
        <v>0</v>
      </c>
      <c r="K34" s="203" t="n">
        <f aca="false">J37</f>
        <v>0</v>
      </c>
      <c r="L34" s="203" t="n">
        <f aca="false">K37</f>
        <v>0</v>
      </c>
      <c r="M34" s="203" t="n">
        <f aca="false">L37</f>
        <v>0</v>
      </c>
      <c r="N34" s="200" t="n">
        <f aca="false">SUM(B34:M34)</f>
        <v>65129.44</v>
      </c>
    </row>
    <row r="35" customFormat="false" ht="12" hidden="false" customHeight="false" outlineLevel="0" collapsed="false">
      <c r="A35" s="128" t="s">
        <v>23</v>
      </c>
      <c r="B35" s="195" t="n">
        <v>92788.8</v>
      </c>
      <c r="I35" s="204"/>
      <c r="J35" s="204"/>
      <c r="K35" s="204"/>
      <c r="L35" s="204"/>
      <c r="M35" s="204"/>
      <c r="N35" s="200" t="n">
        <f aca="false">SUM(B35:M35)</f>
        <v>92788.8</v>
      </c>
    </row>
    <row r="36" customFormat="false" ht="12" hidden="false" customHeight="false" outlineLevel="0" collapsed="false">
      <c r="A36" s="128" t="s">
        <v>81</v>
      </c>
      <c r="B36" s="195" t="n">
        <v>101298.57</v>
      </c>
      <c r="I36" s="204"/>
      <c r="J36" s="204"/>
      <c r="K36" s="204"/>
      <c r="L36" s="204"/>
      <c r="M36" s="204"/>
      <c r="N36" s="200" t="n">
        <f aca="false">SUM(B36:M36)</f>
        <v>101298.57</v>
      </c>
    </row>
    <row r="37" customFormat="false" ht="12" hidden="false" customHeight="false" outlineLevel="0" collapsed="false">
      <c r="A37" s="128" t="s">
        <v>82</v>
      </c>
      <c r="B37" s="195" t="n">
        <v>18277.95</v>
      </c>
      <c r="I37" s="204"/>
      <c r="J37" s="204"/>
      <c r="K37" s="204"/>
      <c r="L37" s="204"/>
      <c r="M37" s="204"/>
      <c r="N37" s="200" t="n">
        <f aca="false">SUM(B37:M37)</f>
        <v>18277.95</v>
      </c>
    </row>
    <row r="39" customFormat="false" ht="12" hidden="false" customHeight="false" outlineLevel="0" collapsed="false">
      <c r="A39" s="128" t="s">
        <v>83</v>
      </c>
      <c r="B39" s="195" t="n">
        <f aca="false">SUM(B36:B37)-SUM(B34:B35)</f>
        <v>294.289999999994</v>
      </c>
      <c r="C39" s="195" t="n">
        <f aca="false">SUM(C36:C37)-SUM(C34:C35)</f>
        <v>-18277.95</v>
      </c>
      <c r="D39" s="195" t="n">
        <f aca="false">SUM(D36:D37)-SUM(D34:D35)</f>
        <v>0</v>
      </c>
      <c r="E39" s="195" t="n">
        <f aca="false">SUM(E36:E37)-SUM(E34:E35)</f>
        <v>-20358.06</v>
      </c>
      <c r="F39" s="195" t="n">
        <f aca="false">SUM(F36:F37)-SUM(F34:F35)</f>
        <v>0</v>
      </c>
      <c r="G39" s="195" t="n">
        <f aca="false">SUM(G36:G37)-SUM(G34:G35)</f>
        <v>0</v>
      </c>
      <c r="H39" s="195" t="n">
        <f aca="false">SUM(H36:H37)-SUM(H34:H35)</f>
        <v>0</v>
      </c>
      <c r="I39" s="195" t="n">
        <f aca="false">SUM(I36:I37)-SUM(I34:I35)</f>
        <v>0</v>
      </c>
      <c r="J39" s="195" t="n">
        <f aca="false">SUM(J36:J37)-SUM(J34:J35)</f>
        <v>0</v>
      </c>
      <c r="K39" s="195" t="n">
        <f aca="false">SUM(K36:K37)-SUM(K34:K35)</f>
        <v>0</v>
      </c>
      <c r="L39" s="195" t="n">
        <f aca="false">SUM(L36:L37)-SUM(L34:L35)</f>
        <v>0</v>
      </c>
      <c r="M39" s="195" t="n">
        <f aca="false">SUM(M36:M37)-SUM(M34:M35)</f>
        <v>0</v>
      </c>
      <c r="N39" s="195" t="n">
        <f aca="false">SUM(N36:N37)-SUM(N34:N35)</f>
        <v>-38341.72</v>
      </c>
    </row>
    <row r="40" customFormat="false" ht="12" hidden="false" customHeight="false" outlineLevel="0" collapsed="false">
      <c r="A40" s="128" t="s">
        <v>84</v>
      </c>
      <c r="B40" s="195" t="n">
        <f aca="false">B39/B35*100</f>
        <v>0.317161122894136</v>
      </c>
      <c r="C40" s="195" t="e">
        <f aca="false">C39/C35*100</f>
        <v>#DIV/0!</v>
      </c>
      <c r="D40" s="195" t="e">
        <f aca="false">D39/D35*100</f>
        <v>#DIV/0!</v>
      </c>
      <c r="E40" s="195" t="e">
        <f aca="false">E39/E35*100</f>
        <v>#DIV/0!</v>
      </c>
      <c r="F40" s="195" t="e">
        <f aca="false">F39/F35*100</f>
        <v>#DIV/0!</v>
      </c>
      <c r="G40" s="195" t="e">
        <f aca="false">G39/G35*100</f>
        <v>#DIV/0!</v>
      </c>
      <c r="H40" s="195" t="e">
        <f aca="false">H39/H35*100</f>
        <v>#DIV/0!</v>
      </c>
      <c r="I40" s="195" t="e">
        <f aca="false">I39/I35*100</f>
        <v>#DIV/0!</v>
      </c>
      <c r="J40" s="195" t="e">
        <f aca="false">J39/J35*100</f>
        <v>#DIV/0!</v>
      </c>
      <c r="K40" s="195" t="e">
        <f aca="false">K39/K35*100</f>
        <v>#DIV/0!</v>
      </c>
      <c r="L40" s="195" t="e">
        <f aca="false">L39/L35*100</f>
        <v>#DIV/0!</v>
      </c>
      <c r="M40" s="195" t="e">
        <f aca="false">M39/M35*100</f>
        <v>#DIV/0!</v>
      </c>
      <c r="N40" s="195" t="n">
        <f aca="false">N39/N35*100</f>
        <v>-41.3214956977566</v>
      </c>
    </row>
    <row r="42" customFormat="false" ht="12" hidden="false" customHeight="false" outlineLevel="0" collapsed="false">
      <c r="A42" s="128" t="s">
        <v>85</v>
      </c>
      <c r="B42" s="195" t="n">
        <v>0</v>
      </c>
      <c r="C42" s="195" t="n">
        <v>0</v>
      </c>
      <c r="D42" s="195" t="n">
        <v>0</v>
      </c>
      <c r="E42" s="195" t="n">
        <v>0</v>
      </c>
      <c r="F42" s="195" t="n">
        <v>0</v>
      </c>
      <c r="G42" s="195" t="n">
        <v>0</v>
      </c>
      <c r="H42" s="195" t="n">
        <v>0</v>
      </c>
      <c r="I42" s="195" t="n">
        <v>0</v>
      </c>
      <c r="J42" s="195" t="n">
        <v>0</v>
      </c>
      <c r="K42" s="195" t="n">
        <v>0</v>
      </c>
      <c r="L42" s="195" t="n">
        <v>0</v>
      </c>
      <c r="M42" s="195" t="n">
        <v>0</v>
      </c>
      <c r="N42" s="195" t="n">
        <v>0</v>
      </c>
    </row>
    <row r="43" customFormat="false" ht="12" hidden="false" customHeight="false" outlineLevel="0" collapsed="false">
      <c r="I43" s="195"/>
      <c r="J43" s="195"/>
      <c r="K43" s="195"/>
      <c r="L43" s="195"/>
      <c r="M43" s="195"/>
    </row>
    <row r="44" customFormat="false" ht="12" hidden="false" customHeight="false" outlineLevel="0" collapsed="false">
      <c r="A44" s="128" t="s">
        <v>86</v>
      </c>
      <c r="B44" s="195" t="n">
        <f aca="false">B39+B42</f>
        <v>294.289999999994</v>
      </c>
      <c r="C44" s="195" t="n">
        <f aca="false">C39+C42</f>
        <v>-18277.95</v>
      </c>
      <c r="D44" s="195" t="n">
        <f aca="false">D39+D42</f>
        <v>0</v>
      </c>
      <c r="E44" s="195" t="n">
        <f aca="false">E39+E42</f>
        <v>-20358.06</v>
      </c>
      <c r="F44" s="195" t="n">
        <f aca="false">F39+F42</f>
        <v>0</v>
      </c>
      <c r="G44" s="195" t="n">
        <f aca="false">G39+G42</f>
        <v>0</v>
      </c>
      <c r="H44" s="195" t="n">
        <f aca="false">H39+H42</f>
        <v>0</v>
      </c>
      <c r="I44" s="195" t="n">
        <f aca="false">I39+I42</f>
        <v>0</v>
      </c>
      <c r="J44" s="195" t="n">
        <f aca="false">J39+J42</f>
        <v>0</v>
      </c>
      <c r="K44" s="195" t="n">
        <f aca="false">K39+K42</f>
        <v>0</v>
      </c>
      <c r="L44" s="195" t="n">
        <f aca="false">L39+L42</f>
        <v>0</v>
      </c>
      <c r="M44" s="195" t="n">
        <f aca="false">M39+M42</f>
        <v>0</v>
      </c>
      <c r="N44" s="195" t="n">
        <f aca="false">N39+N42</f>
        <v>-38341.72</v>
      </c>
    </row>
    <row r="45" customFormat="false" ht="12" hidden="false" customHeight="false" outlineLevel="0" collapsed="false">
      <c r="A45" s="128" t="s">
        <v>87</v>
      </c>
      <c r="B45" s="195" t="n">
        <f aca="false">B44/B35*100</f>
        <v>0.317161122894136</v>
      </c>
      <c r="C45" s="195" t="e">
        <f aca="false">C44/C35*100</f>
        <v>#DIV/0!</v>
      </c>
      <c r="D45" s="195" t="e">
        <f aca="false">D44/D35*100</f>
        <v>#DIV/0!</v>
      </c>
      <c r="E45" s="195" t="e">
        <f aca="false">E44/E35*100</f>
        <v>#DIV/0!</v>
      </c>
      <c r="F45" s="195" t="e">
        <f aca="false">F44/F35*100</f>
        <v>#DIV/0!</v>
      </c>
      <c r="G45" s="195" t="e">
        <f aca="false">G44/G35*100</f>
        <v>#DIV/0!</v>
      </c>
      <c r="H45" s="195" t="e">
        <f aca="false">H44/H35*100</f>
        <v>#DIV/0!</v>
      </c>
      <c r="I45" s="195" t="e">
        <f aca="false">I44/I35*100</f>
        <v>#DIV/0!</v>
      </c>
      <c r="J45" s="195" t="e">
        <f aca="false">J44/J35*100</f>
        <v>#DIV/0!</v>
      </c>
      <c r="K45" s="195" t="e">
        <f aca="false">K44/K35*100</f>
        <v>#DIV/0!</v>
      </c>
      <c r="L45" s="195" t="e">
        <f aca="false">L44/L35*100</f>
        <v>#DIV/0!</v>
      </c>
      <c r="M45" s="195" t="e">
        <f aca="false">M44/M35*100</f>
        <v>#DIV/0!</v>
      </c>
      <c r="N45" s="195" t="n">
        <f aca="false">N44/N35*100</f>
        <v>-41.3214956977566</v>
      </c>
    </row>
    <row r="48" customFormat="false" ht="12" hidden="false" customHeight="false" outlineLevel="0" collapsed="false">
      <c r="A48" s="199" t="s">
        <v>137</v>
      </c>
    </row>
    <row r="49" customFormat="false" ht="12" hidden="false" customHeight="false" outlineLevel="0" collapsed="false">
      <c r="A49" s="128" t="s">
        <v>80</v>
      </c>
      <c r="B49" s="195" t="n">
        <v>9852.74</v>
      </c>
      <c r="C49" s="195" t="n">
        <f aca="false">B52</f>
        <v>8775.86</v>
      </c>
      <c r="D49" s="195" t="n">
        <v>5245.43</v>
      </c>
      <c r="E49" s="195" t="n">
        <f aca="false">D52</f>
        <v>0</v>
      </c>
      <c r="F49" s="195" t="n">
        <f aca="false">E52</f>
        <v>0</v>
      </c>
      <c r="G49" s="195" t="n">
        <f aca="false">F52</f>
        <v>0</v>
      </c>
      <c r="H49" s="195" t="n">
        <f aca="false">G52</f>
        <v>0</v>
      </c>
      <c r="I49" s="195" t="n">
        <f aca="false">H52</f>
        <v>0</v>
      </c>
      <c r="J49" s="195" t="n">
        <f aca="false">I52</f>
        <v>0</v>
      </c>
      <c r="K49" s="195" t="n">
        <f aca="false">J52</f>
        <v>0</v>
      </c>
      <c r="L49" s="195" t="n">
        <f aca="false">K52</f>
        <v>0</v>
      </c>
      <c r="M49" s="195" t="n">
        <f aca="false">L52</f>
        <v>0</v>
      </c>
      <c r="N49" s="200" t="n">
        <f aca="false">SUM(B49:M49)</f>
        <v>23874.03</v>
      </c>
    </row>
    <row r="50" customFormat="false" ht="12" hidden="false" customHeight="false" outlineLevel="0" collapsed="false">
      <c r="A50" s="128" t="s">
        <v>23</v>
      </c>
      <c r="B50" s="195" t="n">
        <v>67037.21</v>
      </c>
      <c r="I50" s="195"/>
      <c r="J50" s="195"/>
      <c r="K50" s="195"/>
      <c r="L50" s="195"/>
      <c r="M50" s="195"/>
      <c r="N50" s="200" t="n">
        <f aca="false">SUM(B50:M50)</f>
        <v>67037.21</v>
      </c>
    </row>
    <row r="51" customFormat="false" ht="12" hidden="false" customHeight="false" outlineLevel="0" collapsed="false">
      <c r="A51" s="128" t="s">
        <v>81</v>
      </c>
      <c r="B51" s="195" t="n">
        <v>68348.05</v>
      </c>
      <c r="I51" s="195"/>
      <c r="J51" s="195"/>
      <c r="K51" s="195"/>
      <c r="L51" s="195"/>
      <c r="M51" s="195"/>
      <c r="N51" s="200" t="n">
        <f aca="false">SUM(B51:M51)</f>
        <v>68348.05</v>
      </c>
    </row>
    <row r="52" customFormat="false" ht="12" hidden="false" customHeight="false" outlineLevel="0" collapsed="false">
      <c r="A52" s="128" t="s">
        <v>82</v>
      </c>
      <c r="B52" s="195" t="n">
        <v>8775.86</v>
      </c>
      <c r="I52" s="195"/>
      <c r="J52" s="195"/>
      <c r="K52" s="195"/>
      <c r="L52" s="195"/>
      <c r="M52" s="195"/>
      <c r="N52" s="200" t="n">
        <f aca="false">SUM(B52:M52)</f>
        <v>8775.86</v>
      </c>
    </row>
    <row r="54" customFormat="false" ht="12" hidden="false" customHeight="false" outlineLevel="0" collapsed="false">
      <c r="A54" s="128" t="s">
        <v>83</v>
      </c>
      <c r="B54" s="195" t="n">
        <f aca="false">SUM(B51:B52)-SUM(B49:B50)</f>
        <v>233.959999999992</v>
      </c>
      <c r="C54" s="195" t="n">
        <f aca="false">SUM(C51:C52)-SUM(C49:C50)</f>
        <v>-8775.86</v>
      </c>
      <c r="D54" s="195" t="n">
        <f aca="false">SUM(D51:D52)-SUM(D49:D50)</f>
        <v>-5245.43</v>
      </c>
      <c r="E54" s="195" t="n">
        <f aca="false">SUM(E51:E52)-SUM(E49:E50)</f>
        <v>0</v>
      </c>
      <c r="F54" s="195" t="n">
        <f aca="false">SUM(F51:F52)-SUM(F49:F50)</f>
        <v>0</v>
      </c>
      <c r="G54" s="195" t="n">
        <f aca="false">SUM(G51:G52)-SUM(G49:G50)</f>
        <v>0</v>
      </c>
      <c r="H54" s="195" t="n">
        <f aca="false">SUM(H51:H52)-SUM(H49:H50)</f>
        <v>0</v>
      </c>
      <c r="I54" s="195" t="n">
        <f aca="false">SUM(I51:I52)-SUM(I49:I50)</f>
        <v>0</v>
      </c>
      <c r="J54" s="195" t="n">
        <f aca="false">SUM(J51:J52)-SUM(J49:J50)</f>
        <v>0</v>
      </c>
      <c r="K54" s="195" t="n">
        <f aca="false">SUM(K51:K52)-SUM(K49:K50)</f>
        <v>0</v>
      </c>
      <c r="L54" s="195" t="n">
        <f aca="false">SUM(L51:L52)-SUM(L49:L50)</f>
        <v>0</v>
      </c>
      <c r="M54" s="195" t="n">
        <f aca="false">SUM(M51:M52)-SUM(M49:M50)</f>
        <v>0</v>
      </c>
      <c r="N54" s="195" t="n">
        <f aca="false">SUM(N51:N52)-SUM(N49:N50)</f>
        <v>-13787.33</v>
      </c>
      <c r="O54" s="195"/>
      <c r="P54" s="195"/>
    </row>
    <row r="55" customFormat="false" ht="12" hidden="false" customHeight="false" outlineLevel="0" collapsed="false">
      <c r="A55" s="128" t="s">
        <v>84</v>
      </c>
      <c r="B55" s="195" t="n">
        <f aca="false">B54/B50*100</f>
        <v>0.349000204513272</v>
      </c>
      <c r="C55" s="195" t="e">
        <f aca="false">C54/C50*100</f>
        <v>#DIV/0!</v>
      </c>
      <c r="D55" s="195" t="e">
        <f aca="false">D54/D50*100</f>
        <v>#DIV/0!</v>
      </c>
      <c r="E55" s="195" t="e">
        <f aca="false">E54/E50*100</f>
        <v>#DIV/0!</v>
      </c>
      <c r="F55" s="195" t="e">
        <f aca="false">F54/F50*100</f>
        <v>#DIV/0!</v>
      </c>
      <c r="G55" s="195" t="e">
        <f aca="false">G54/G50*100</f>
        <v>#DIV/0!</v>
      </c>
      <c r="H55" s="195" t="e">
        <f aca="false">H54/H50*100</f>
        <v>#DIV/0!</v>
      </c>
      <c r="I55" s="195" t="e">
        <f aca="false">I54/I50*100</f>
        <v>#DIV/0!</v>
      </c>
      <c r="J55" s="195" t="e">
        <f aca="false">J54/J50*100</f>
        <v>#DIV/0!</v>
      </c>
      <c r="K55" s="195" t="e">
        <f aca="false">K54/K50*100</f>
        <v>#DIV/0!</v>
      </c>
      <c r="L55" s="195" t="e">
        <f aca="false">L54/L50*100</f>
        <v>#DIV/0!</v>
      </c>
      <c r="M55" s="195" t="e">
        <f aca="false">M54/M50*100</f>
        <v>#DIV/0!</v>
      </c>
      <c r="N55" s="195" t="n">
        <f aca="false">N54/N50*100</f>
        <v>-20.5666822948031</v>
      </c>
      <c r="O55" s="195"/>
      <c r="P55" s="195"/>
    </row>
    <row r="57" customFormat="false" ht="12" hidden="false" customHeight="false" outlineLevel="0" collapsed="false">
      <c r="A57" s="128" t="s">
        <v>85</v>
      </c>
      <c r="B57" s="195" t="n">
        <v>0</v>
      </c>
      <c r="C57" s="195" t="n">
        <v>0</v>
      </c>
      <c r="D57" s="195" t="n">
        <v>0</v>
      </c>
      <c r="E57" s="195" t="n">
        <v>0</v>
      </c>
      <c r="F57" s="195" t="n">
        <v>0</v>
      </c>
      <c r="G57" s="195" t="n">
        <v>0</v>
      </c>
      <c r="H57" s="195" t="n">
        <v>0</v>
      </c>
      <c r="I57" s="195" t="n">
        <v>0</v>
      </c>
      <c r="J57" s="195" t="n">
        <v>0</v>
      </c>
      <c r="K57" s="195" t="n">
        <v>0</v>
      </c>
      <c r="L57" s="195" t="n">
        <v>0</v>
      </c>
      <c r="M57" s="195" t="n">
        <v>0</v>
      </c>
      <c r="N57" s="195" t="n">
        <v>0</v>
      </c>
    </row>
    <row r="58" customFormat="false" ht="12" hidden="false" customHeight="false" outlineLevel="0" collapsed="false">
      <c r="I58" s="195"/>
      <c r="J58" s="195"/>
      <c r="K58" s="195"/>
      <c r="L58" s="195"/>
      <c r="M58" s="195"/>
    </row>
    <row r="59" customFormat="false" ht="12" hidden="false" customHeight="false" outlineLevel="0" collapsed="false">
      <c r="A59" s="128" t="s">
        <v>86</v>
      </c>
      <c r="B59" s="195" t="n">
        <f aca="false">B54+B57</f>
        <v>233.959999999992</v>
      </c>
      <c r="C59" s="195" t="n">
        <f aca="false">C54+C57</f>
        <v>-8775.86</v>
      </c>
      <c r="D59" s="195" t="n">
        <f aca="false">D54+D57</f>
        <v>-5245.43</v>
      </c>
      <c r="E59" s="195" t="n">
        <f aca="false">E54+E57</f>
        <v>0</v>
      </c>
      <c r="F59" s="195" t="n">
        <f aca="false">F54+F57</f>
        <v>0</v>
      </c>
      <c r="G59" s="195" t="n">
        <f aca="false">G54+G57</f>
        <v>0</v>
      </c>
      <c r="H59" s="195" t="n">
        <f aca="false">H54+H57</f>
        <v>0</v>
      </c>
      <c r="I59" s="195" t="n">
        <f aca="false">I54+I57</f>
        <v>0</v>
      </c>
      <c r="J59" s="195" t="n">
        <f aca="false">J54+J57</f>
        <v>0</v>
      </c>
      <c r="K59" s="195" t="n">
        <f aca="false">K54+K57</f>
        <v>0</v>
      </c>
      <c r="L59" s="195" t="n">
        <f aca="false">L54+L57</f>
        <v>0</v>
      </c>
      <c r="M59" s="195" t="n">
        <f aca="false">M54+M57</f>
        <v>0</v>
      </c>
      <c r="N59" s="195" t="n">
        <f aca="false">N54+N57</f>
        <v>-13787.33</v>
      </c>
    </row>
    <row r="60" customFormat="false" ht="12" hidden="false" customHeight="false" outlineLevel="0" collapsed="false">
      <c r="A60" s="128" t="s">
        <v>87</v>
      </c>
      <c r="B60" s="195" t="n">
        <f aca="false">B59/B50*100</f>
        <v>0.349000204513272</v>
      </c>
      <c r="C60" s="195" t="e">
        <f aca="false">C59/C50*100</f>
        <v>#DIV/0!</v>
      </c>
      <c r="D60" s="195" t="e">
        <f aca="false">D59/D50*100</f>
        <v>#DIV/0!</v>
      </c>
      <c r="E60" s="195" t="e">
        <f aca="false">E59/E50*100</f>
        <v>#DIV/0!</v>
      </c>
      <c r="F60" s="195" t="e">
        <f aca="false">F59/F50*100</f>
        <v>#DIV/0!</v>
      </c>
      <c r="G60" s="195" t="e">
        <f aca="false">G59/G50*100</f>
        <v>#DIV/0!</v>
      </c>
      <c r="H60" s="195" t="e">
        <f aca="false">H59/H50*100</f>
        <v>#DIV/0!</v>
      </c>
      <c r="I60" s="195" t="e">
        <f aca="false">I59/I50*100</f>
        <v>#DIV/0!</v>
      </c>
      <c r="J60" s="195" t="e">
        <f aca="false">J59/J50*100</f>
        <v>#DIV/0!</v>
      </c>
      <c r="K60" s="195" t="e">
        <f aca="false">K59/K50*100</f>
        <v>#DIV/0!</v>
      </c>
      <c r="L60" s="195" t="e">
        <f aca="false">L59/L50*100</f>
        <v>#DIV/0!</v>
      </c>
      <c r="M60" s="195" t="e">
        <f aca="false">M59/M50*100</f>
        <v>#DIV/0!</v>
      </c>
      <c r="N60" s="195" t="n">
        <f aca="false">N59/N50*100</f>
        <v>-20.5666822948031</v>
      </c>
    </row>
    <row r="62" customFormat="false" ht="12" hidden="false" customHeight="false" outlineLevel="0" collapsed="false">
      <c r="A62" s="199" t="s">
        <v>138</v>
      </c>
    </row>
    <row r="63" customFormat="false" ht="12" hidden="false" customHeight="false" outlineLevel="0" collapsed="false">
      <c r="A63" s="128" t="s">
        <v>80</v>
      </c>
      <c r="B63" s="195" t="n">
        <v>0</v>
      </c>
      <c r="C63" s="195" t="n">
        <v>0</v>
      </c>
      <c r="D63" s="195" t="n">
        <v>0</v>
      </c>
      <c r="E63" s="195" t="n">
        <v>0</v>
      </c>
      <c r="F63" s="195" t="n">
        <v>0</v>
      </c>
      <c r="G63" s="195" t="n">
        <v>0</v>
      </c>
      <c r="H63" s="195" t="n">
        <v>0</v>
      </c>
      <c r="I63" s="195" t="n">
        <v>0</v>
      </c>
      <c r="J63" s="195" t="n">
        <v>0</v>
      </c>
      <c r="K63" s="195" t="n">
        <f aca="false">J66</f>
        <v>0</v>
      </c>
      <c r="L63" s="195" t="n">
        <v>0</v>
      </c>
      <c r="M63" s="195" t="n">
        <v>0</v>
      </c>
      <c r="N63" s="200" t="n">
        <f aca="false">SUM(B63:M63)</f>
        <v>0</v>
      </c>
    </row>
    <row r="64" customFormat="false" ht="12" hidden="false" customHeight="false" outlineLevel="0" collapsed="false">
      <c r="A64" s="128" t="s">
        <v>23</v>
      </c>
      <c r="B64" s="195" t="n">
        <v>12499.07</v>
      </c>
      <c r="I64" s="195"/>
      <c r="J64" s="195"/>
      <c r="K64" s="195"/>
      <c r="L64" s="195"/>
      <c r="M64" s="195"/>
      <c r="N64" s="200" t="n">
        <f aca="false">SUM(B64:M64)</f>
        <v>12499.07</v>
      </c>
    </row>
    <row r="65" customFormat="false" ht="12" hidden="false" customHeight="false" outlineLevel="0" collapsed="false">
      <c r="A65" s="128" t="s">
        <v>81</v>
      </c>
      <c r="B65" s="195" t="n">
        <v>12480.88</v>
      </c>
      <c r="I65" s="195"/>
      <c r="J65" s="195"/>
      <c r="K65" s="195"/>
      <c r="L65" s="195"/>
      <c r="M65" s="195"/>
      <c r="N65" s="200" t="n">
        <f aca="false">SUM(B65:M65)</f>
        <v>12480.88</v>
      </c>
    </row>
    <row r="66" customFormat="false" ht="12" hidden="false" customHeight="false" outlineLevel="0" collapsed="false">
      <c r="A66" s="128" t="s">
        <v>82</v>
      </c>
      <c r="B66" s="195" t="n">
        <v>0</v>
      </c>
      <c r="C66" s="195" t="n">
        <v>0</v>
      </c>
      <c r="D66" s="195" t="n">
        <v>0</v>
      </c>
      <c r="E66" s="195" t="n">
        <v>0</v>
      </c>
      <c r="F66" s="195" t="n">
        <v>0</v>
      </c>
      <c r="G66" s="195" t="n">
        <v>0</v>
      </c>
      <c r="H66" s="195" t="n">
        <v>0</v>
      </c>
      <c r="I66" s="195" t="n">
        <v>0</v>
      </c>
      <c r="J66" s="195" t="n">
        <v>0</v>
      </c>
      <c r="K66" s="195" t="n">
        <v>0</v>
      </c>
      <c r="L66" s="195" t="n">
        <v>0</v>
      </c>
      <c r="M66" s="195" t="n">
        <v>0</v>
      </c>
      <c r="N66" s="200" t="n">
        <f aca="false">SUM(B66:M66)</f>
        <v>0</v>
      </c>
    </row>
    <row r="68" customFormat="false" ht="12" hidden="false" customHeight="false" outlineLevel="0" collapsed="false">
      <c r="A68" s="128" t="s">
        <v>83</v>
      </c>
      <c r="B68" s="195" t="n">
        <f aca="false">SUM(B65:B66)-SUM(B63:B64)</f>
        <v>-18.1900000000005</v>
      </c>
      <c r="C68" s="195" t="n">
        <f aca="false">SUM(C65:C66)-SUM(C63:C64)</f>
        <v>0</v>
      </c>
      <c r="D68" s="195" t="n">
        <f aca="false">SUM(D65:D66)-SUM(D63:D64)</f>
        <v>0</v>
      </c>
      <c r="E68" s="195" t="n">
        <f aca="false">SUM(E65:E66)-SUM(E63:E64)</f>
        <v>0</v>
      </c>
      <c r="F68" s="195" t="n">
        <f aca="false">SUM(F65:F66)-SUM(F63:F64)</f>
        <v>0</v>
      </c>
      <c r="G68" s="195" t="n">
        <f aca="false">SUM(G65:G66)-SUM(G63:G64)</f>
        <v>0</v>
      </c>
      <c r="H68" s="195" t="n">
        <f aca="false">SUM(H65:H66)-SUM(H63:H64)</f>
        <v>0</v>
      </c>
      <c r="I68" s="195" t="n">
        <f aca="false">SUM(I65:I66)-SUM(I63:I64)</f>
        <v>0</v>
      </c>
      <c r="J68" s="195" t="n">
        <f aca="false">SUM(J65:J66)-SUM(J63:J64)</f>
        <v>0</v>
      </c>
      <c r="K68" s="195" t="n">
        <f aca="false">SUM(K65:K66)-SUM(K63:K64)</f>
        <v>0</v>
      </c>
      <c r="L68" s="195" t="n">
        <f aca="false">SUM(L65:L66)-SUM(L63:L64)</f>
        <v>0</v>
      </c>
      <c r="M68" s="195" t="n">
        <f aca="false">SUM(M65:M66)-SUM(M63:M64)</f>
        <v>0</v>
      </c>
      <c r="N68" s="195" t="n">
        <f aca="false">SUM(N65:N66)-SUM(N63:N64)</f>
        <v>-18.1900000000005</v>
      </c>
    </row>
    <row r="69" customFormat="false" ht="12" hidden="false" customHeight="false" outlineLevel="0" collapsed="false">
      <c r="A69" s="128" t="s">
        <v>84</v>
      </c>
      <c r="B69" s="195" t="n">
        <f aca="false">B68/B64*100</f>
        <v>-0.14553082749357</v>
      </c>
      <c r="C69" s="195" t="e">
        <f aca="false">C68/C64*100</f>
        <v>#DIV/0!</v>
      </c>
      <c r="D69" s="195" t="e">
        <f aca="false">D68/D64*100</f>
        <v>#DIV/0!</v>
      </c>
      <c r="E69" s="195" t="e">
        <f aca="false">E68/E64*100</f>
        <v>#DIV/0!</v>
      </c>
      <c r="F69" s="195" t="e">
        <f aca="false">F68/F64*100</f>
        <v>#DIV/0!</v>
      </c>
      <c r="G69" s="195" t="e">
        <f aca="false">G68/G64*100</f>
        <v>#DIV/0!</v>
      </c>
      <c r="H69" s="195" t="e">
        <f aca="false">H68/H64*100</f>
        <v>#DIV/0!</v>
      </c>
      <c r="I69" s="195" t="e">
        <f aca="false">I68/I64*100</f>
        <v>#DIV/0!</v>
      </c>
      <c r="J69" s="195" t="e">
        <f aca="false">J68/J64*100</f>
        <v>#DIV/0!</v>
      </c>
      <c r="K69" s="195" t="e">
        <f aca="false">K68/K64*100</f>
        <v>#DIV/0!</v>
      </c>
      <c r="L69" s="195" t="e">
        <f aca="false">L68/L64*100</f>
        <v>#DIV/0!</v>
      </c>
      <c r="M69" s="195" t="e">
        <f aca="false">M68/M64*100</f>
        <v>#DIV/0!</v>
      </c>
      <c r="N69" s="195" t="n">
        <f aca="false">N68/N64*100</f>
        <v>-0.14553082749357</v>
      </c>
    </row>
    <row r="71" customFormat="false" ht="12" hidden="false" customHeight="false" outlineLevel="0" collapsed="false">
      <c r="A71" s="128" t="s">
        <v>85</v>
      </c>
      <c r="B71" s="195" t="n">
        <v>0</v>
      </c>
      <c r="C71" s="195" t="n">
        <v>0</v>
      </c>
      <c r="D71" s="195" t="n">
        <v>0</v>
      </c>
      <c r="E71" s="195" t="n">
        <v>0</v>
      </c>
      <c r="F71" s="195" t="n">
        <v>0</v>
      </c>
      <c r="G71" s="195" t="n">
        <v>0</v>
      </c>
      <c r="H71" s="195" t="n">
        <v>0</v>
      </c>
      <c r="I71" s="195" t="n">
        <v>0</v>
      </c>
      <c r="J71" s="195" t="n">
        <v>0</v>
      </c>
      <c r="K71" s="195" t="n">
        <v>0</v>
      </c>
      <c r="L71" s="195" t="n">
        <v>0</v>
      </c>
      <c r="M71" s="195" t="n">
        <v>0</v>
      </c>
      <c r="N71" s="195" t="n">
        <v>0</v>
      </c>
    </row>
    <row r="72" customFormat="false" ht="12" hidden="false" customHeight="false" outlineLevel="0" collapsed="false">
      <c r="I72" s="195"/>
      <c r="J72" s="195"/>
      <c r="K72" s="195"/>
      <c r="L72" s="195"/>
      <c r="M72" s="195"/>
    </row>
    <row r="73" customFormat="false" ht="12" hidden="false" customHeight="false" outlineLevel="0" collapsed="false">
      <c r="A73" s="128" t="s">
        <v>86</v>
      </c>
      <c r="B73" s="195" t="n">
        <f aca="false">B68+B71</f>
        <v>-18.1900000000005</v>
      </c>
      <c r="C73" s="195" t="n">
        <f aca="false">C68+C71</f>
        <v>0</v>
      </c>
      <c r="D73" s="195" t="n">
        <f aca="false">D68+D71</f>
        <v>0</v>
      </c>
      <c r="E73" s="195" t="n">
        <f aca="false">E68+E71</f>
        <v>0</v>
      </c>
      <c r="F73" s="195" t="n">
        <f aca="false">F68+F71</f>
        <v>0</v>
      </c>
      <c r="G73" s="195" t="n">
        <f aca="false">G68+G71</f>
        <v>0</v>
      </c>
      <c r="H73" s="195" t="n">
        <f aca="false">H68+H71</f>
        <v>0</v>
      </c>
      <c r="I73" s="195" t="n">
        <f aca="false">I68+I71</f>
        <v>0</v>
      </c>
      <c r="J73" s="195" t="n">
        <f aca="false">J68+J71</f>
        <v>0</v>
      </c>
      <c r="K73" s="195" t="n">
        <f aca="false">K68+K71</f>
        <v>0</v>
      </c>
      <c r="L73" s="195" t="n">
        <f aca="false">L68+L71</f>
        <v>0</v>
      </c>
      <c r="M73" s="195" t="n">
        <f aca="false">M68+M71</f>
        <v>0</v>
      </c>
      <c r="N73" s="195" t="n">
        <f aca="false">N68+N71</f>
        <v>-18.1900000000005</v>
      </c>
    </row>
    <row r="74" customFormat="false" ht="12" hidden="false" customHeight="false" outlineLevel="0" collapsed="false">
      <c r="A74" s="128" t="s">
        <v>87</v>
      </c>
      <c r="B74" s="195" t="n">
        <f aca="false">B73/B64*100</f>
        <v>-0.14553082749357</v>
      </c>
      <c r="C74" s="195" t="e">
        <f aca="false">C73/C64*100</f>
        <v>#DIV/0!</v>
      </c>
      <c r="D74" s="195" t="e">
        <f aca="false">D73/D64*100</f>
        <v>#DIV/0!</v>
      </c>
      <c r="E74" s="195" t="e">
        <f aca="false">E73/E64*100</f>
        <v>#DIV/0!</v>
      </c>
      <c r="F74" s="195" t="e">
        <f aca="false">F73/F64*100</f>
        <v>#DIV/0!</v>
      </c>
      <c r="G74" s="195" t="e">
        <f aca="false">G73/G64*100</f>
        <v>#DIV/0!</v>
      </c>
      <c r="H74" s="195" t="e">
        <f aca="false">H73/H64*100</f>
        <v>#DIV/0!</v>
      </c>
      <c r="I74" s="195" t="e">
        <f aca="false">I73/I64*100</f>
        <v>#DIV/0!</v>
      </c>
      <c r="J74" s="195" t="e">
        <f aca="false">J73/J64*100</f>
        <v>#DIV/0!</v>
      </c>
      <c r="K74" s="195" t="e">
        <f aca="false">K73/K64*100</f>
        <v>#DIV/0!</v>
      </c>
      <c r="L74" s="195" t="e">
        <f aca="false">L73/L64*100</f>
        <v>#DIV/0!</v>
      </c>
      <c r="M74" s="195" t="e">
        <f aca="false">M73/M64*100</f>
        <v>#DIV/0!</v>
      </c>
      <c r="N74" s="195" t="n">
        <f aca="false">N73/N64*100</f>
        <v>-0.14553082749357</v>
      </c>
    </row>
    <row r="76" customFormat="false" ht="12" hidden="false" customHeight="false" outlineLevel="0" collapsed="false">
      <c r="A76" s="199" t="s">
        <v>139</v>
      </c>
    </row>
    <row r="77" customFormat="false" ht="12" hidden="false" customHeight="false" outlineLevel="0" collapsed="false">
      <c r="A77" s="128" t="s">
        <v>80</v>
      </c>
      <c r="B77" s="195" t="n">
        <v>43705.71</v>
      </c>
      <c r="C77" s="195" t="n">
        <f aca="false">B80</f>
        <v>39680.13</v>
      </c>
      <c r="D77" s="195" t="n">
        <f aca="false">C80</f>
        <v>0</v>
      </c>
      <c r="E77" s="195" t="n">
        <f aca="false">D80</f>
        <v>0</v>
      </c>
      <c r="F77" s="195" t="n">
        <f aca="false">E80</f>
        <v>0</v>
      </c>
      <c r="G77" s="195" t="n">
        <f aca="false">F80</f>
        <v>0</v>
      </c>
      <c r="H77" s="195" t="n">
        <f aca="false">G80</f>
        <v>0</v>
      </c>
      <c r="I77" s="195" t="n">
        <f aca="false">H80</f>
        <v>0</v>
      </c>
      <c r="J77" s="195" t="n">
        <f aca="false">I80</f>
        <v>0</v>
      </c>
      <c r="K77" s="195" t="n">
        <f aca="false">J80</f>
        <v>0</v>
      </c>
      <c r="L77" s="195" t="n">
        <f aca="false">K80</f>
        <v>0</v>
      </c>
      <c r="M77" s="195" t="n">
        <f aca="false">L80</f>
        <v>0</v>
      </c>
      <c r="N77" s="200" t="n">
        <f aca="false">SUM(B77:M77)</f>
        <v>83385.84</v>
      </c>
    </row>
    <row r="78" customFormat="false" ht="12" hidden="false" customHeight="false" outlineLevel="0" collapsed="false">
      <c r="A78" s="128" t="s">
        <v>23</v>
      </c>
      <c r="B78" s="195" t="n">
        <v>157678.63</v>
      </c>
      <c r="I78" s="195"/>
      <c r="J78" s="195"/>
      <c r="K78" s="195"/>
      <c r="L78" s="195"/>
      <c r="M78" s="195"/>
      <c r="N78" s="200" t="n">
        <f aca="false">SUM(B78:M78)</f>
        <v>157678.63</v>
      </c>
    </row>
    <row r="79" customFormat="false" ht="12" hidden="false" customHeight="false" outlineLevel="0" collapsed="false">
      <c r="A79" s="128" t="s">
        <v>81</v>
      </c>
      <c r="B79" s="195" t="n">
        <v>161868.39</v>
      </c>
      <c r="I79" s="195"/>
      <c r="J79" s="195"/>
      <c r="K79" s="195"/>
      <c r="L79" s="195"/>
      <c r="M79" s="195"/>
      <c r="N79" s="200" t="n">
        <f aca="false">SUM(B79:M79)</f>
        <v>161868.39</v>
      </c>
    </row>
    <row r="80" customFormat="false" ht="12" hidden="false" customHeight="false" outlineLevel="0" collapsed="false">
      <c r="A80" s="128" t="s">
        <v>82</v>
      </c>
      <c r="B80" s="195" t="n">
        <v>39680.13</v>
      </c>
      <c r="I80" s="195"/>
      <c r="J80" s="195"/>
      <c r="K80" s="195"/>
      <c r="L80" s="195"/>
      <c r="M80" s="195"/>
      <c r="N80" s="200" t="n">
        <f aca="false">SUM(B80:M80)</f>
        <v>39680.13</v>
      </c>
    </row>
    <row r="82" customFormat="false" ht="12" hidden="false" customHeight="false" outlineLevel="0" collapsed="false">
      <c r="A82" s="128" t="s">
        <v>83</v>
      </c>
      <c r="B82" s="195" t="n">
        <f aca="false">SUM(B79:B80)-SUM(B77:B78)</f>
        <v>164.180000000022</v>
      </c>
      <c r="C82" s="195" t="n">
        <f aca="false">SUM(C79:C80)-SUM(C77:C78)</f>
        <v>-39680.13</v>
      </c>
      <c r="D82" s="195" t="n">
        <f aca="false">SUM(D79:D80)-SUM(D77:D78)</f>
        <v>0</v>
      </c>
      <c r="E82" s="195" t="n">
        <f aca="false">SUM(E79:E80)-SUM(E77:E78)</f>
        <v>0</v>
      </c>
      <c r="F82" s="195" t="n">
        <f aca="false">SUM(F79:F80)-SUM(F77:F78)</f>
        <v>0</v>
      </c>
      <c r="G82" s="195" t="n">
        <f aca="false">SUM(G79:G80)-SUM(G77:G78)</f>
        <v>0</v>
      </c>
      <c r="H82" s="195" t="n">
        <f aca="false">SUM(H79:H80)-SUM(H77:H78)</f>
        <v>0</v>
      </c>
      <c r="I82" s="195" t="n">
        <f aca="false">SUM(I79:I80)-SUM(I77:I78)</f>
        <v>0</v>
      </c>
      <c r="J82" s="195" t="n">
        <f aca="false">SUM(J79:J80)-SUM(J77:J78)</f>
        <v>0</v>
      </c>
      <c r="K82" s="195" t="n">
        <f aca="false">SUM(K79:K80)-SUM(K77:K78)</f>
        <v>0</v>
      </c>
      <c r="L82" s="195" t="n">
        <f aca="false">SUM(L79:L80)-SUM(L77:L78)</f>
        <v>0</v>
      </c>
      <c r="M82" s="195" t="n">
        <f aca="false">SUM(M79:M80)-SUM(M77:M78)</f>
        <v>0</v>
      </c>
      <c r="N82" s="195" t="n">
        <f aca="false">SUM(N79:N80)-SUM(N77:N78)</f>
        <v>-39515.95</v>
      </c>
    </row>
    <row r="83" customFormat="false" ht="12" hidden="false" customHeight="false" outlineLevel="0" collapsed="false">
      <c r="A83" s="128" t="s">
        <v>84</v>
      </c>
      <c r="B83" s="195" t="n">
        <f aca="false">B82/B78*100</f>
        <v>0.104123177630363</v>
      </c>
      <c r="C83" s="195" t="e">
        <f aca="false">C82/C78*100</f>
        <v>#DIV/0!</v>
      </c>
      <c r="D83" s="195" t="e">
        <f aca="false">D82/D78*100</f>
        <v>#DIV/0!</v>
      </c>
      <c r="E83" s="195" t="e">
        <f aca="false">E82/E78*100</f>
        <v>#DIV/0!</v>
      </c>
      <c r="F83" s="195" t="e">
        <f aca="false">F82/F78*100</f>
        <v>#DIV/0!</v>
      </c>
      <c r="G83" s="195" t="e">
        <f aca="false">G82/G78*100</f>
        <v>#DIV/0!</v>
      </c>
      <c r="H83" s="195" t="e">
        <f aca="false">H82/H78*100</f>
        <v>#DIV/0!</v>
      </c>
      <c r="I83" s="195" t="e">
        <f aca="false">I82/I78*100</f>
        <v>#DIV/0!</v>
      </c>
      <c r="J83" s="195" t="e">
        <f aca="false">J82/J78*100</f>
        <v>#DIV/0!</v>
      </c>
      <c r="K83" s="195" t="e">
        <f aca="false">K82/K78*100</f>
        <v>#DIV/0!</v>
      </c>
      <c r="L83" s="195" t="e">
        <f aca="false">L82/L78*100</f>
        <v>#DIV/0!</v>
      </c>
      <c r="M83" s="195" t="e">
        <f aca="false">M82/M78*100</f>
        <v>#DIV/0!</v>
      </c>
      <c r="N83" s="195" t="n">
        <f aca="false">N82/N78*100</f>
        <v>-25.0610688334874</v>
      </c>
    </row>
    <row r="85" customFormat="false" ht="12" hidden="false" customHeight="false" outlineLevel="0" collapsed="false">
      <c r="A85" s="128" t="s">
        <v>85</v>
      </c>
      <c r="B85" s="195" t="n">
        <v>0</v>
      </c>
      <c r="C85" s="195" t="n">
        <v>0</v>
      </c>
      <c r="D85" s="195" t="n">
        <v>0</v>
      </c>
      <c r="E85" s="195" t="n">
        <v>0</v>
      </c>
      <c r="F85" s="195" t="n">
        <v>0</v>
      </c>
      <c r="G85" s="195" t="n">
        <v>0</v>
      </c>
      <c r="H85" s="195" t="n">
        <v>0</v>
      </c>
      <c r="I85" s="195" t="n">
        <v>0</v>
      </c>
      <c r="J85" s="195" t="n">
        <v>0</v>
      </c>
      <c r="K85" s="195" t="n">
        <v>0</v>
      </c>
      <c r="L85" s="195" t="n">
        <v>0</v>
      </c>
      <c r="M85" s="195" t="n">
        <v>0</v>
      </c>
      <c r="N85" s="195" t="n">
        <v>0</v>
      </c>
    </row>
    <row r="86" customFormat="false" ht="12" hidden="false" customHeight="false" outlineLevel="0" collapsed="false">
      <c r="I86" s="195"/>
      <c r="J86" s="195"/>
      <c r="K86" s="195"/>
      <c r="L86" s="195"/>
      <c r="M86" s="195"/>
    </row>
    <row r="87" customFormat="false" ht="12" hidden="false" customHeight="false" outlineLevel="0" collapsed="false">
      <c r="A87" s="128" t="s">
        <v>86</v>
      </c>
      <c r="B87" s="195" t="n">
        <f aca="false">B82+B85</f>
        <v>164.180000000022</v>
      </c>
      <c r="C87" s="195" t="n">
        <f aca="false">C82+C85</f>
        <v>-39680.13</v>
      </c>
      <c r="D87" s="195" t="n">
        <f aca="false">D82+D85</f>
        <v>0</v>
      </c>
      <c r="E87" s="195" t="n">
        <f aca="false">E82+E85</f>
        <v>0</v>
      </c>
      <c r="F87" s="195" t="n">
        <f aca="false">F82+F85</f>
        <v>0</v>
      </c>
      <c r="G87" s="195" t="n">
        <f aca="false">G82+G85</f>
        <v>0</v>
      </c>
      <c r="H87" s="195" t="n">
        <f aca="false">H82+H85</f>
        <v>0</v>
      </c>
      <c r="I87" s="195" t="n">
        <f aca="false">I82+I85</f>
        <v>0</v>
      </c>
      <c r="J87" s="195" t="n">
        <f aca="false">J82+J85</f>
        <v>0</v>
      </c>
      <c r="K87" s="195" t="n">
        <f aca="false">K82+K85</f>
        <v>0</v>
      </c>
      <c r="L87" s="195" t="n">
        <f aca="false">L82+L85</f>
        <v>0</v>
      </c>
      <c r="M87" s="195" t="n">
        <f aca="false">M82+M85</f>
        <v>0</v>
      </c>
      <c r="N87" s="195" t="n">
        <f aca="false">N82+N85</f>
        <v>-39515.95</v>
      </c>
    </row>
    <row r="88" customFormat="false" ht="12" hidden="false" customHeight="false" outlineLevel="0" collapsed="false">
      <c r="A88" s="128" t="s">
        <v>87</v>
      </c>
      <c r="B88" s="195" t="n">
        <f aca="false">B87/B78*100</f>
        <v>0.104123177630363</v>
      </c>
      <c r="C88" s="195" t="e">
        <f aca="false">C87/C78*100</f>
        <v>#DIV/0!</v>
      </c>
      <c r="D88" s="195" t="e">
        <f aca="false">D87/D78*100</f>
        <v>#DIV/0!</v>
      </c>
      <c r="E88" s="195" t="e">
        <f aca="false">E87/E78*100</f>
        <v>#DIV/0!</v>
      </c>
      <c r="F88" s="195" t="e">
        <f aca="false">F87/F78*100</f>
        <v>#DIV/0!</v>
      </c>
      <c r="G88" s="195" t="e">
        <f aca="false">G87/G78*100</f>
        <v>#DIV/0!</v>
      </c>
      <c r="H88" s="195" t="e">
        <f aca="false">H87/H78*100</f>
        <v>#DIV/0!</v>
      </c>
      <c r="I88" s="195" t="e">
        <f aca="false">I87/I78*100</f>
        <v>#DIV/0!</v>
      </c>
      <c r="J88" s="195" t="e">
        <f aca="false">J87/J78*100</f>
        <v>#DIV/0!</v>
      </c>
      <c r="K88" s="195" t="e">
        <f aca="false">K87/K78*100</f>
        <v>#DIV/0!</v>
      </c>
      <c r="L88" s="195" t="e">
        <f aca="false">L87/L78*100</f>
        <v>#DIV/0!</v>
      </c>
      <c r="M88" s="195" t="e">
        <f aca="false">M87/M78*100</f>
        <v>#DIV/0!</v>
      </c>
      <c r="N88" s="195" t="n">
        <f aca="false">N87/N78*100</f>
        <v>-25.0610688334874</v>
      </c>
    </row>
    <row r="90" customFormat="false" ht="12" hidden="false" customHeight="false" outlineLevel="0" collapsed="false">
      <c r="A90" s="199" t="s">
        <v>140</v>
      </c>
    </row>
    <row r="91" customFormat="false" ht="12" hidden="false" customHeight="false" outlineLevel="0" collapsed="false">
      <c r="A91" s="128" t="s">
        <v>80</v>
      </c>
      <c r="B91" s="195" t="n">
        <v>0</v>
      </c>
      <c r="C91" s="195" t="n">
        <v>0</v>
      </c>
      <c r="D91" s="195" t="n">
        <v>0</v>
      </c>
      <c r="E91" s="195" t="n">
        <v>0</v>
      </c>
      <c r="F91" s="195" t="n">
        <v>0</v>
      </c>
      <c r="G91" s="195" t="n">
        <v>0</v>
      </c>
      <c r="H91" s="195" t="n">
        <v>0</v>
      </c>
      <c r="I91" s="195" t="n">
        <v>0</v>
      </c>
      <c r="J91" s="195" t="n">
        <f aca="false">I94</f>
        <v>0</v>
      </c>
      <c r="K91" s="195" t="n">
        <f aca="false">J94</f>
        <v>0</v>
      </c>
      <c r="L91" s="195" t="n">
        <v>0</v>
      </c>
      <c r="M91" s="128" t="n">
        <v>0</v>
      </c>
      <c r="N91" s="200" t="n">
        <f aca="false">SUM(B91:M91)</f>
        <v>0</v>
      </c>
    </row>
    <row r="92" customFormat="false" ht="12" hidden="false" customHeight="false" outlineLevel="0" collapsed="false">
      <c r="A92" s="128" t="s">
        <v>23</v>
      </c>
      <c r="B92" s="195" t="n">
        <v>40487.2</v>
      </c>
      <c r="I92" s="195"/>
      <c r="J92" s="195"/>
      <c r="K92" s="195"/>
      <c r="L92" s="195"/>
      <c r="M92" s="195"/>
      <c r="N92" s="200" t="n">
        <f aca="false">SUM(B92:M92)</f>
        <v>40487.2</v>
      </c>
    </row>
    <row r="93" customFormat="false" ht="12" hidden="false" customHeight="false" outlineLevel="0" collapsed="false">
      <c r="A93" s="128" t="s">
        <v>81</v>
      </c>
      <c r="B93" s="195" t="n">
        <v>40535.52</v>
      </c>
      <c r="I93" s="195"/>
      <c r="J93" s="195"/>
      <c r="K93" s="195"/>
      <c r="L93" s="195"/>
      <c r="M93" s="195"/>
      <c r="N93" s="200" t="n">
        <f aca="false">SUM(B93:M93)</f>
        <v>40535.52</v>
      </c>
    </row>
    <row r="94" customFormat="false" ht="12" hidden="false" customHeight="false" outlineLevel="0" collapsed="false">
      <c r="A94" s="128" t="s">
        <v>82</v>
      </c>
      <c r="B94" s="195" t="n">
        <v>0</v>
      </c>
      <c r="C94" s="195" t="n">
        <v>0</v>
      </c>
      <c r="D94" s="195" t="n">
        <v>0</v>
      </c>
      <c r="E94" s="195" t="n">
        <v>0</v>
      </c>
      <c r="F94" s="195" t="n">
        <v>0</v>
      </c>
      <c r="G94" s="195" t="n">
        <v>0</v>
      </c>
      <c r="H94" s="195" t="n">
        <v>0</v>
      </c>
      <c r="I94" s="195" t="n">
        <v>0</v>
      </c>
      <c r="J94" s="195" t="n">
        <v>0</v>
      </c>
      <c r="K94" s="195" t="n">
        <v>0</v>
      </c>
      <c r="L94" s="195" t="n">
        <v>0</v>
      </c>
      <c r="M94" s="195" t="n">
        <v>0</v>
      </c>
      <c r="N94" s="200" t="n">
        <f aca="false">SUM(B94:M94)</f>
        <v>0</v>
      </c>
    </row>
    <row r="96" customFormat="false" ht="12" hidden="false" customHeight="false" outlineLevel="0" collapsed="false">
      <c r="A96" s="128" t="s">
        <v>83</v>
      </c>
      <c r="B96" s="195" t="n">
        <f aca="false">SUM(B93:B94)-SUM(B91:B92)</f>
        <v>48.3199999999997</v>
      </c>
      <c r="C96" s="195" t="n">
        <f aca="false">SUM(C93:C94)-SUM(C91:C92)</f>
        <v>0</v>
      </c>
      <c r="D96" s="195" t="n">
        <f aca="false">SUM(D93:D94)-SUM(D91:D92)</f>
        <v>0</v>
      </c>
      <c r="E96" s="195" t="n">
        <f aca="false">SUM(E93:E94)-SUM(E91:E92)</f>
        <v>0</v>
      </c>
      <c r="F96" s="195" t="n">
        <f aca="false">SUM(F93:F94)-SUM(F91:F92)</f>
        <v>0</v>
      </c>
      <c r="G96" s="195" t="n">
        <f aca="false">SUM(G93:G94)-SUM(G91:G92)</f>
        <v>0</v>
      </c>
      <c r="H96" s="195" t="n">
        <f aca="false">SUM(H93:H94)-SUM(H91:H92)</f>
        <v>0</v>
      </c>
      <c r="I96" s="195" t="n">
        <f aca="false">SUM(I93:I94)-SUM(I91:I92)</f>
        <v>0</v>
      </c>
      <c r="J96" s="195" t="n">
        <f aca="false">SUM(J93:J94)-SUM(J91:J92)</f>
        <v>0</v>
      </c>
      <c r="K96" s="195" t="n">
        <f aca="false">SUM(K93:K94)-SUM(K91:K92)</f>
        <v>0</v>
      </c>
      <c r="L96" s="195" t="n">
        <f aca="false">SUM(L93:L94)-SUM(L91:L92)</f>
        <v>0</v>
      </c>
      <c r="M96" s="195" t="n">
        <f aca="false">SUM(M93:M94)-SUM(M91:M92)</f>
        <v>0</v>
      </c>
      <c r="N96" s="195" t="n">
        <f aca="false">SUM(N93:N94)-SUM(N91:N92)</f>
        <v>48.3199999999997</v>
      </c>
    </row>
    <row r="97" customFormat="false" ht="12" hidden="false" customHeight="false" outlineLevel="0" collapsed="false">
      <c r="A97" s="128" t="s">
        <v>84</v>
      </c>
      <c r="B97" s="195" t="n">
        <v>0</v>
      </c>
      <c r="C97" s="195" t="n">
        <v>0</v>
      </c>
      <c r="D97" s="195" t="n">
        <v>0</v>
      </c>
      <c r="E97" s="195" t="n">
        <v>0</v>
      </c>
      <c r="F97" s="195" t="n">
        <v>0</v>
      </c>
      <c r="G97" s="195" t="e">
        <f aca="false">G96/G92*100</f>
        <v>#DIV/0!</v>
      </c>
      <c r="H97" s="195" t="e">
        <f aca="false">H96/H92*100</f>
        <v>#DIV/0!</v>
      </c>
      <c r="I97" s="195" t="e">
        <f aca="false">I96/I92*100</f>
        <v>#DIV/0!</v>
      </c>
      <c r="J97" s="195" t="e">
        <f aca="false">J96/J92*100</f>
        <v>#DIV/0!</v>
      </c>
      <c r="K97" s="195" t="e">
        <f aca="false">K96/K92*100</f>
        <v>#DIV/0!</v>
      </c>
      <c r="L97" s="195" t="e">
        <f aca="false">L96/L92*100</f>
        <v>#DIV/0!</v>
      </c>
      <c r="M97" s="195" t="e">
        <f aca="false">M96/M92*100</f>
        <v>#DIV/0!</v>
      </c>
      <c r="N97" s="195" t="n">
        <f aca="false">N96/N92*100</f>
        <v>0.119346361319132</v>
      </c>
    </row>
    <row r="99" customFormat="false" ht="12" hidden="false" customHeight="false" outlineLevel="0" collapsed="false">
      <c r="A99" s="128" t="s">
        <v>85</v>
      </c>
      <c r="B99" s="195" t="n">
        <v>0</v>
      </c>
      <c r="C99" s="195" t="n">
        <v>0</v>
      </c>
      <c r="D99" s="195" t="n">
        <v>0</v>
      </c>
      <c r="E99" s="195" t="n">
        <v>0</v>
      </c>
      <c r="F99" s="195" t="n">
        <v>0</v>
      </c>
      <c r="G99" s="195" t="n">
        <v>0</v>
      </c>
      <c r="H99" s="195" t="n">
        <v>0</v>
      </c>
      <c r="I99" s="195" t="n">
        <v>0</v>
      </c>
      <c r="J99" s="195" t="n">
        <v>0</v>
      </c>
      <c r="K99" s="195" t="n">
        <v>0</v>
      </c>
      <c r="L99" s="195" t="n">
        <v>0</v>
      </c>
      <c r="M99" s="195" t="n">
        <v>0</v>
      </c>
      <c r="N99" s="200" t="n">
        <f aca="false">SUM(B99:M99)</f>
        <v>0</v>
      </c>
    </row>
    <row r="100" customFormat="false" ht="12" hidden="false" customHeight="false" outlineLevel="0" collapsed="false">
      <c r="I100" s="195"/>
      <c r="J100" s="195"/>
      <c r="K100" s="195"/>
      <c r="L100" s="195"/>
      <c r="M100" s="195"/>
    </row>
    <row r="101" customFormat="false" ht="12" hidden="false" customHeight="false" outlineLevel="0" collapsed="false">
      <c r="A101" s="128" t="s">
        <v>86</v>
      </c>
      <c r="B101" s="195" t="n">
        <f aca="false">B96+B99</f>
        <v>48.3199999999997</v>
      </c>
      <c r="C101" s="195" t="n">
        <f aca="false">C96+C99</f>
        <v>0</v>
      </c>
      <c r="D101" s="195" t="n">
        <f aca="false">D96+D99</f>
        <v>0</v>
      </c>
      <c r="E101" s="195" t="n">
        <f aca="false">E96+E99</f>
        <v>0</v>
      </c>
      <c r="F101" s="195" t="n">
        <f aca="false">F96+F99</f>
        <v>0</v>
      </c>
      <c r="G101" s="195" t="n">
        <f aca="false">G96+G99</f>
        <v>0</v>
      </c>
      <c r="H101" s="195" t="n">
        <f aca="false">H96-H99</f>
        <v>0</v>
      </c>
      <c r="I101" s="195" t="n">
        <f aca="false">I96+I99</f>
        <v>0</v>
      </c>
      <c r="J101" s="195" t="n">
        <f aca="false">J96+J99</f>
        <v>0</v>
      </c>
      <c r="K101" s="195" t="n">
        <f aca="false">K96+K99</f>
        <v>0</v>
      </c>
      <c r="L101" s="195" t="n">
        <f aca="false">L96+L99</f>
        <v>0</v>
      </c>
      <c r="M101" s="195" t="n">
        <f aca="false">M96+M99</f>
        <v>0</v>
      </c>
      <c r="N101" s="195" t="n">
        <f aca="false">N96+N99</f>
        <v>48.3199999999997</v>
      </c>
    </row>
    <row r="102" customFormat="false" ht="12" hidden="false" customHeight="false" outlineLevel="0" collapsed="false">
      <c r="A102" s="128" t="s">
        <v>87</v>
      </c>
      <c r="B102" s="195" t="n">
        <f aca="false">B101/B92*100</f>
        <v>0.119346361319132</v>
      </c>
      <c r="C102" s="195" t="e">
        <f aca="false">C101/C92*100</f>
        <v>#DIV/0!</v>
      </c>
      <c r="D102" s="195" t="e">
        <f aca="false">D101/D92*100</f>
        <v>#DIV/0!</v>
      </c>
      <c r="E102" s="195" t="e">
        <f aca="false">E101/E92*100</f>
        <v>#DIV/0!</v>
      </c>
      <c r="F102" s="195" t="e">
        <f aca="false">F101/F92*100</f>
        <v>#DIV/0!</v>
      </c>
      <c r="G102" s="195" t="e">
        <f aca="false">G101/G92*100</f>
        <v>#DIV/0!</v>
      </c>
      <c r="H102" s="195" t="e">
        <f aca="false">H101/H92*100</f>
        <v>#DIV/0!</v>
      </c>
      <c r="I102" s="195" t="e">
        <f aca="false">I101/I92*100</f>
        <v>#DIV/0!</v>
      </c>
      <c r="J102" s="195" t="e">
        <f aca="false">J101/J92*100</f>
        <v>#DIV/0!</v>
      </c>
      <c r="K102" s="195" t="e">
        <f aca="false">K101/K92*100</f>
        <v>#DIV/0!</v>
      </c>
      <c r="L102" s="195" t="e">
        <f aca="false">L101/L92*100</f>
        <v>#DIV/0!</v>
      </c>
      <c r="M102" s="195" t="e">
        <f aca="false">M101/M92*100</f>
        <v>#DIV/0!</v>
      </c>
      <c r="N102" s="195" t="n">
        <f aca="false">N101/N92*100</f>
        <v>0.119346361319132</v>
      </c>
    </row>
    <row r="104" customFormat="false" ht="12" hidden="false" customHeight="false" outlineLevel="0" collapsed="false">
      <c r="A104" s="199" t="s">
        <v>141</v>
      </c>
      <c r="N104" s="200"/>
    </row>
    <row r="105" customFormat="false" ht="12" hidden="false" customHeight="false" outlineLevel="0" collapsed="false">
      <c r="A105" s="128" t="s">
        <v>80</v>
      </c>
      <c r="B105" s="195" t="n">
        <f aca="false">B91+B77+B63+B49+B34+B20+B5</f>
        <v>83376.1</v>
      </c>
      <c r="C105" s="195" t="n">
        <v>0</v>
      </c>
      <c r="D105" s="195" t="n">
        <f aca="false">C108</f>
        <v>0</v>
      </c>
      <c r="E105" s="195" t="n">
        <f aca="false">D108</f>
        <v>0</v>
      </c>
      <c r="F105" s="195" t="n">
        <f aca="false">F91+F77+F63+F49+F34+F20+F5</f>
        <v>0</v>
      </c>
      <c r="G105" s="195" t="n">
        <f aca="false">G91+G77+G63+G49+G34+G20+G5</f>
        <v>0</v>
      </c>
      <c r="H105" s="195" t="n">
        <f aca="false">H91+H77+H63+H49+H34+H20+H5</f>
        <v>0</v>
      </c>
      <c r="I105" s="195" t="n">
        <f aca="false">I91+I77+I63+I49+I34+I20+I5</f>
        <v>0</v>
      </c>
      <c r="J105" s="195" t="n">
        <f aca="false">I108</f>
        <v>0</v>
      </c>
      <c r="K105" s="195" t="n">
        <f aca="false">K91+K77+K63+K49+K34+K20+K5</f>
        <v>0</v>
      </c>
      <c r="L105" s="195" t="n">
        <f aca="false">L91+L77+L63+L49+L34+L20+L5</f>
        <v>0</v>
      </c>
      <c r="M105" s="195" t="n">
        <f aca="false">M91+M77+M63+M49+M34+M20+M5</f>
        <v>0</v>
      </c>
      <c r="N105" s="200" t="n">
        <f aca="false">SUM(B105:M105)</f>
        <v>83376.1</v>
      </c>
    </row>
    <row r="106" customFormat="false" ht="12" hidden="false" customHeight="false" outlineLevel="0" collapsed="false">
      <c r="A106" s="128" t="s">
        <v>23</v>
      </c>
      <c r="B106" s="195" t="n">
        <f aca="false">B92+B78+B64+B50+B35+B21+B6</f>
        <v>377244.01</v>
      </c>
      <c r="C106" s="195" t="n">
        <f aca="false">C92+C78+C64+C50+C35+C21+C6</f>
        <v>0</v>
      </c>
      <c r="D106" s="195" t="n">
        <f aca="false">D92+D78+D64+D50+D35+D21+D6</f>
        <v>0</v>
      </c>
      <c r="E106" s="195" t="n">
        <f aca="false">E92+E78+E64+E50+E35+E21+E6</f>
        <v>0</v>
      </c>
      <c r="F106" s="195" t="n">
        <f aca="false">F92+F78+F64+F50+F35+F21+F6</f>
        <v>0</v>
      </c>
      <c r="G106" s="195" t="n">
        <f aca="false">G92+G78+G64+G50+G35+G21+G6</f>
        <v>0</v>
      </c>
      <c r="H106" s="195" t="n">
        <f aca="false">H92+H78+H64+H50+H35+H21+H6</f>
        <v>0</v>
      </c>
      <c r="I106" s="195" t="n">
        <f aca="false">I92+I78+I64+I50+I35+I21+I6</f>
        <v>0</v>
      </c>
      <c r="J106" s="195" t="n">
        <f aca="false">J92+J78+J64+J50+J35+J21+J6</f>
        <v>0</v>
      </c>
      <c r="K106" s="195" t="n">
        <f aca="false">K92+K78+K64+K50+K35+K21+K6</f>
        <v>0</v>
      </c>
      <c r="L106" s="195" t="n">
        <f aca="false">L92+L78+L64+L50+L35+L21+L6</f>
        <v>0</v>
      </c>
      <c r="M106" s="195" t="n">
        <f aca="false">M92+M78+M64+M50+M35+M21+M6</f>
        <v>0</v>
      </c>
      <c r="N106" s="200" t="n">
        <f aca="false">SUM(B106:M106)</f>
        <v>377244.01</v>
      </c>
    </row>
    <row r="107" customFormat="false" ht="12" hidden="false" customHeight="false" outlineLevel="0" collapsed="false">
      <c r="A107" s="128" t="s">
        <v>81</v>
      </c>
      <c r="B107" s="195" t="n">
        <f aca="false">B93+B79+B65+B51+B36+B22+B7</f>
        <v>384531.41</v>
      </c>
      <c r="C107" s="195" t="n">
        <f aca="false">C93+C79+C65+C51+C36+C22+C7</f>
        <v>0</v>
      </c>
      <c r="D107" s="195" t="n">
        <f aca="false">D93+D79+D65+D51+D36+D22+D7</f>
        <v>0</v>
      </c>
      <c r="E107" s="195" t="n">
        <f aca="false">E93+E79+E65+E51+E36+E22+E7</f>
        <v>0</v>
      </c>
      <c r="F107" s="195" t="n">
        <f aca="false">F93+F79+F65+F51+F36+F22+F7</f>
        <v>0</v>
      </c>
      <c r="G107" s="195" t="n">
        <f aca="false">G93+G79+G65+G51+G36+G22+G7</f>
        <v>0</v>
      </c>
      <c r="H107" s="195" t="n">
        <f aca="false">H93+H79+H65+H51+H36+H22+H7</f>
        <v>0</v>
      </c>
      <c r="I107" s="195" t="n">
        <f aca="false">I93+I79+I65+I51+I36+I22+I7</f>
        <v>0</v>
      </c>
      <c r="J107" s="195" t="n">
        <f aca="false">J93+J79+J65+J51+J36+J22+J7</f>
        <v>0</v>
      </c>
      <c r="K107" s="195" t="n">
        <f aca="false">K93+K79+K65+K51+K36+K22+K7</f>
        <v>0</v>
      </c>
      <c r="L107" s="195" t="n">
        <f aca="false">L93+L79+L65+L51+L36+L22+L7</f>
        <v>0</v>
      </c>
      <c r="M107" s="195" t="n">
        <f aca="false">M93+M79+M65+M51+M36+M22+M7</f>
        <v>0</v>
      </c>
      <c r="N107" s="200" t="n">
        <f aca="false">SUM(B107:M107)</f>
        <v>384531.41</v>
      </c>
    </row>
    <row r="108" customFormat="false" ht="12" hidden="false" customHeight="false" outlineLevel="0" collapsed="false">
      <c r="A108" s="128" t="s">
        <v>82</v>
      </c>
      <c r="B108" s="195" t="n">
        <f aca="false">B94+B80+B66+B52+B37+B23+B8</f>
        <v>76676.08</v>
      </c>
      <c r="C108" s="195" t="n">
        <f aca="false">C94+C80+C66+C52+C37+C23+C8</f>
        <v>0</v>
      </c>
      <c r="D108" s="195" t="n">
        <f aca="false">D94+D80+D66+D52+D37+D23+D8</f>
        <v>0</v>
      </c>
      <c r="E108" s="195" t="n">
        <f aca="false">E94+E80+E66+E52+E37+E23+E8</f>
        <v>0</v>
      </c>
      <c r="F108" s="195" t="n">
        <f aca="false">F94+F80+F66+F52+F37+F23+F8</f>
        <v>0</v>
      </c>
      <c r="G108" s="195" t="n">
        <f aca="false">G94+G80+G66+G52+G37+G23+G8</f>
        <v>0</v>
      </c>
      <c r="H108" s="195" t="n">
        <f aca="false">H94+H80+H66+H52+H37+H23+H8</f>
        <v>0</v>
      </c>
      <c r="I108" s="195" t="n">
        <f aca="false">I94+I80+I66+I52+I37+I23+I8</f>
        <v>0</v>
      </c>
      <c r="J108" s="195" t="n">
        <f aca="false">J94+J80+J66+J52+J37+J23+J8</f>
        <v>0</v>
      </c>
      <c r="K108" s="195" t="n">
        <f aca="false">K94+K80+K66+K52+K37+K23+K8</f>
        <v>0</v>
      </c>
      <c r="L108" s="195" t="n">
        <f aca="false">L94+L80+L66+L52+L37+L23+L8</f>
        <v>0</v>
      </c>
      <c r="M108" s="195" t="n">
        <f aca="false">M94+M80+M66+M52+M37+M23+M8</f>
        <v>0</v>
      </c>
      <c r="N108" s="200" t="n">
        <f aca="false">SUM(B108:M108)</f>
        <v>76676.08</v>
      </c>
    </row>
    <row r="109" customFormat="false" ht="12" hidden="false" customHeight="false" outlineLevel="0" collapsed="false">
      <c r="I109" s="195"/>
      <c r="J109" s="195"/>
      <c r="K109" s="195"/>
      <c r="L109" s="195"/>
      <c r="M109" s="195"/>
    </row>
    <row r="110" customFormat="false" ht="12" hidden="false" customHeight="false" outlineLevel="0" collapsed="false">
      <c r="A110" s="128" t="s">
        <v>83</v>
      </c>
      <c r="B110" s="195" t="n">
        <f aca="false">SUM(B107:B108)-SUM(B105:B106)</f>
        <v>587.380000000063</v>
      </c>
      <c r="C110" s="195" t="n">
        <f aca="false">SUM(C107:C108)-SUM(C105:C106)</f>
        <v>0</v>
      </c>
      <c r="D110" s="195" t="n">
        <f aca="false">SUM(D107:D108)-SUM(D105:D106)</f>
        <v>0</v>
      </c>
      <c r="E110" s="195" t="n">
        <f aca="false">SUM(E107:E108)-SUM(E105:E106)</f>
        <v>0</v>
      </c>
      <c r="F110" s="195" t="n">
        <f aca="false">SUM(F107:F108)-SUM(F105:F106)</f>
        <v>0</v>
      </c>
      <c r="G110" s="195" t="n">
        <f aca="false">SUM(G107:G108)-SUM(G105:G106)</f>
        <v>0</v>
      </c>
      <c r="H110" s="195" t="n">
        <f aca="false">SUM(H107:H108)-SUM(H105:H106)</f>
        <v>0</v>
      </c>
      <c r="I110" s="195" t="n">
        <f aca="false">SUM(I107:I108)-SUM(I105:I106)</f>
        <v>0</v>
      </c>
      <c r="J110" s="195" t="n">
        <f aca="false">SUM(J107:J108)-SUM(J105:J106)</f>
        <v>0</v>
      </c>
      <c r="K110" s="195" t="n">
        <f aca="false">SUM(K107:K108)-SUM(K105:K106)</f>
        <v>0</v>
      </c>
      <c r="L110" s="195" t="n">
        <f aca="false">SUM(L107:L108)-SUM(L105:L106)</f>
        <v>0</v>
      </c>
      <c r="M110" s="195" t="n">
        <f aca="false">SUM(M107:M108)-SUM(M105:M106)</f>
        <v>0</v>
      </c>
      <c r="N110" s="195" t="n">
        <f aca="false">SUM(N107:N108)-SUM(N105:N106)</f>
        <v>587.380000000063</v>
      </c>
    </row>
    <row r="111" customFormat="false" ht="12" hidden="false" customHeight="false" outlineLevel="0" collapsed="false">
      <c r="A111" s="128" t="s">
        <v>84</v>
      </c>
      <c r="B111" s="195" t="n">
        <f aca="false">B110/B106*100</f>
        <v>0.155702936144715</v>
      </c>
      <c r="C111" s="195" t="e">
        <f aca="false">C110/C106*100</f>
        <v>#DIV/0!</v>
      </c>
      <c r="D111" s="195" t="e">
        <f aca="false">D110/D106*100</f>
        <v>#DIV/0!</v>
      </c>
      <c r="E111" s="195" t="e">
        <f aca="false">E110/E106*100</f>
        <v>#DIV/0!</v>
      </c>
      <c r="F111" s="195" t="e">
        <f aca="false">F110/F106*100</f>
        <v>#DIV/0!</v>
      </c>
      <c r="G111" s="195" t="e">
        <f aca="false">G110/G106*100</f>
        <v>#DIV/0!</v>
      </c>
      <c r="H111" s="195" t="e">
        <f aca="false">H110/H106*100</f>
        <v>#DIV/0!</v>
      </c>
      <c r="I111" s="195" t="e">
        <f aca="false">I110/I106*100</f>
        <v>#DIV/0!</v>
      </c>
      <c r="J111" s="195" t="e">
        <f aca="false">J110/J106*100</f>
        <v>#DIV/0!</v>
      </c>
      <c r="K111" s="195" t="e">
        <f aca="false">K110/K106*100</f>
        <v>#DIV/0!</v>
      </c>
      <c r="L111" s="195" t="e">
        <f aca="false">L110/L106*100</f>
        <v>#DIV/0!</v>
      </c>
      <c r="M111" s="195" t="e">
        <f aca="false">M110/M106*100</f>
        <v>#DIV/0!</v>
      </c>
      <c r="N111" s="195" t="n">
        <f aca="false">N110/N106*100</f>
        <v>0.155702936144715</v>
      </c>
    </row>
    <row r="113" customFormat="false" ht="12" hidden="false" customHeight="false" outlineLevel="0" collapsed="false">
      <c r="A113" s="128" t="s">
        <v>85</v>
      </c>
      <c r="B113" s="195" t="n">
        <v>0</v>
      </c>
      <c r="C113" s="195" t="n">
        <f aca="false">C99+C85+C71+C57+C42+C28+C13</f>
        <v>0</v>
      </c>
      <c r="D113" s="195" t="n">
        <f aca="false">D99+D85+D71+D57+D42+D28+D13</f>
        <v>0</v>
      </c>
      <c r="E113" s="195" t="n">
        <f aca="false">E99+E85+E71+E57+E42+E28+E13</f>
        <v>0</v>
      </c>
      <c r="F113" s="195" t="n">
        <f aca="false">F99+F85+F71+F57+F42+F28+F13</f>
        <v>0</v>
      </c>
      <c r="G113" s="195" t="n">
        <f aca="false">G99+G85+G71+G57+G42+G28+G13</f>
        <v>0</v>
      </c>
      <c r="H113" s="195" t="n">
        <f aca="false">H99+H85+H71+H57+H42+H28+H13</f>
        <v>0</v>
      </c>
      <c r="I113" s="195" t="n">
        <f aca="false">I99+I85+I71+I57+I42+I28+I13</f>
        <v>0</v>
      </c>
      <c r="J113" s="195" t="n">
        <f aca="false">J99+J85+J71+J57+J42+J28+J13</f>
        <v>0</v>
      </c>
      <c r="K113" s="195" t="n">
        <f aca="false">K99+K85+K71+K57+K42+K28+K13</f>
        <v>0</v>
      </c>
      <c r="L113" s="195" t="n">
        <f aca="false">L99+L85+L71+L57+L42+L28+L13</f>
        <v>0</v>
      </c>
      <c r="M113" s="195" t="n">
        <f aca="false">M99+M85+M71+M57+M42+M28+M13</f>
        <v>0</v>
      </c>
      <c r="N113" s="200" t="n">
        <f aca="false">SUM(B113:M113)</f>
        <v>0</v>
      </c>
    </row>
    <row r="114" customFormat="false" ht="12" hidden="false" customHeight="false" outlineLevel="0" collapsed="false">
      <c r="L114" s="195" t="s">
        <v>48</v>
      </c>
    </row>
    <row r="115" customFormat="false" ht="12" hidden="false" customHeight="false" outlineLevel="0" collapsed="false">
      <c r="A115" s="128" t="s">
        <v>86</v>
      </c>
      <c r="B115" s="195" t="n">
        <f aca="false">B113+B110</f>
        <v>587.380000000063</v>
      </c>
      <c r="C115" s="195" t="n">
        <f aca="false">C113+C110</f>
        <v>0</v>
      </c>
      <c r="D115" s="195" t="n">
        <f aca="false">D113+D110</f>
        <v>0</v>
      </c>
      <c r="E115" s="195" t="n">
        <f aca="false">E113+E110</f>
        <v>0</v>
      </c>
      <c r="F115" s="195" t="n">
        <f aca="false">F113+F110</f>
        <v>0</v>
      </c>
      <c r="G115" s="195" t="n">
        <f aca="false">G113+G110</f>
        <v>0</v>
      </c>
      <c r="H115" s="195" t="n">
        <f aca="false">H113+H110</f>
        <v>0</v>
      </c>
      <c r="I115" s="195" t="n">
        <f aca="false">I113+I110</f>
        <v>0</v>
      </c>
      <c r="J115" s="195" t="n">
        <f aca="false">J113+J110</f>
        <v>0</v>
      </c>
      <c r="K115" s="195" t="n">
        <f aca="false">K113+K110</f>
        <v>0</v>
      </c>
      <c r="L115" s="195" t="n">
        <f aca="false">L101+L87+L73+L59+L44+L30+L15</f>
        <v>0</v>
      </c>
      <c r="M115" s="195" t="n">
        <f aca="false">M113+M110</f>
        <v>0</v>
      </c>
      <c r="N115" s="195" t="n">
        <f aca="false">N113+N110</f>
        <v>587.380000000063</v>
      </c>
    </row>
    <row r="116" customFormat="false" ht="12" hidden="false" customHeight="false" outlineLevel="0" collapsed="false">
      <c r="A116" s="128" t="s">
        <v>87</v>
      </c>
      <c r="B116" s="195" t="n">
        <f aca="false">B115/B106*100</f>
        <v>0.155702936144715</v>
      </c>
      <c r="C116" s="195" t="e">
        <f aca="false">C115/C106*100</f>
        <v>#DIV/0!</v>
      </c>
      <c r="D116" s="195" t="e">
        <f aca="false">D115/D106*100</f>
        <v>#DIV/0!</v>
      </c>
      <c r="E116" s="195" t="e">
        <f aca="false">E115/E106*100</f>
        <v>#DIV/0!</v>
      </c>
      <c r="F116" s="195" t="e">
        <f aca="false">F115/F106*100</f>
        <v>#DIV/0!</v>
      </c>
      <c r="G116" s="195" t="e">
        <f aca="false">G115/G106*100</f>
        <v>#DIV/0!</v>
      </c>
      <c r="H116" s="195" t="e">
        <f aca="false">H115/H106*100</f>
        <v>#DIV/0!</v>
      </c>
      <c r="I116" s="195" t="e">
        <f aca="false">I115/I106*100</f>
        <v>#DIV/0!</v>
      </c>
      <c r="J116" s="195" t="e">
        <f aca="false">J115/J106*100</f>
        <v>#DIV/0!</v>
      </c>
      <c r="K116" s="195" t="e">
        <f aca="false">K115/K106*100</f>
        <v>#DIV/0!</v>
      </c>
      <c r="L116" s="195" t="e">
        <f aca="false">L115/L106*100</f>
        <v>#DIV/0!</v>
      </c>
      <c r="M116" s="195" t="e">
        <f aca="false">M115/M106*100</f>
        <v>#DIV/0!</v>
      </c>
      <c r="N116" s="195" t="n">
        <f aca="false">N115/N106*100</f>
        <v>0.155702936144715</v>
      </c>
    </row>
    <row r="117" customFormat="false" ht="12" hidden="false" customHeight="false" outlineLevel="0" collapsed="false">
      <c r="A117" s="196"/>
    </row>
    <row r="118" customFormat="false" ht="12" hidden="false" customHeight="false" outlineLevel="0" collapsed="false">
      <c r="I118" s="195"/>
      <c r="J118" s="195"/>
      <c r="K118" s="195"/>
      <c r="L118" s="195"/>
      <c r="N118" s="200"/>
    </row>
    <row r="119" customFormat="false" ht="12" hidden="false" customHeight="false" outlineLevel="0" collapsed="false">
      <c r="N119" s="200"/>
    </row>
    <row r="120" customFormat="false" ht="12" hidden="false" customHeight="false" outlineLevel="0" collapsed="false">
      <c r="N120" s="200"/>
    </row>
    <row r="121" customFormat="false" ht="12" hidden="false" customHeight="false" outlineLevel="0" collapsed="false">
      <c r="I121" s="195"/>
      <c r="J121" s="195"/>
      <c r="K121" s="195"/>
      <c r="L121" s="195"/>
      <c r="M121" s="195"/>
      <c r="N121" s="200"/>
    </row>
    <row r="132" customFormat="false" ht="12" hidden="false" customHeight="false" outlineLevel="0" collapsed="false">
      <c r="A132" s="196"/>
    </row>
    <row r="133" customFormat="false" ht="12" hidden="false" customHeight="false" outlineLevel="0" collapsed="false">
      <c r="N133" s="200"/>
    </row>
    <row r="134" customFormat="false" ht="12" hidden="false" customHeight="false" outlineLevel="0" collapsed="false">
      <c r="N134" s="200"/>
    </row>
    <row r="135" customFormat="false" ht="12" hidden="false" customHeight="false" outlineLevel="0" collapsed="false">
      <c r="N135" s="200"/>
    </row>
    <row r="136" customFormat="false" ht="12" hidden="false" customHeight="false" outlineLevel="0" collapsed="false">
      <c r="N136" s="200"/>
    </row>
    <row r="138" customFormat="false" ht="12" hidden="false" customHeight="false" outlineLevel="0" collapsed="false">
      <c r="I138" s="195"/>
      <c r="J138" s="195"/>
      <c r="K138" s="195"/>
      <c r="L138" s="195"/>
      <c r="M138" s="195"/>
    </row>
    <row r="139" customFormat="false" ht="12" hidden="false" customHeight="false" outlineLevel="0" collapsed="false">
      <c r="I139" s="195"/>
      <c r="J139" s="195"/>
      <c r="K139" s="195"/>
      <c r="L139" s="195"/>
      <c r="M139" s="195"/>
    </row>
    <row r="146" customFormat="false" ht="12" hidden="false" customHeight="false" outlineLevel="0" collapsed="false">
      <c r="A146" s="196"/>
    </row>
    <row r="147" customFormat="false" ht="12" hidden="false" customHeight="false" outlineLevel="0" collapsed="false">
      <c r="N147" s="200"/>
    </row>
    <row r="148" customFormat="false" ht="12" hidden="false" customHeight="false" outlineLevel="0" collapsed="false">
      <c r="N148" s="200"/>
    </row>
    <row r="149" customFormat="false" ht="12" hidden="false" customHeight="false" outlineLevel="0" collapsed="false">
      <c r="N149" s="200"/>
    </row>
    <row r="150" customFormat="false" ht="12" hidden="false" customHeight="false" outlineLevel="0" collapsed="false">
      <c r="N150" s="200"/>
    </row>
    <row r="160" customFormat="false" ht="12" hidden="false" customHeight="false" outlineLevel="0" collapsed="false">
      <c r="A160" s="196"/>
    </row>
    <row r="161" customFormat="false" ht="12" hidden="false" customHeight="false" outlineLevel="0" collapsed="false">
      <c r="N161" s="200"/>
    </row>
    <row r="162" customFormat="false" ht="12" hidden="false" customHeight="false" outlineLevel="0" collapsed="false">
      <c r="N162" s="200"/>
    </row>
    <row r="163" customFormat="false" ht="12" hidden="false" customHeight="false" outlineLevel="0" collapsed="false">
      <c r="N163" s="200"/>
    </row>
    <row r="164" customFormat="false" ht="12" hidden="false" customHeight="false" outlineLevel="0" collapsed="false">
      <c r="N164" s="200"/>
    </row>
    <row r="166" customFormat="false" ht="12" hidden="false" customHeight="false" outlineLevel="0" collapsed="false">
      <c r="I166" s="195"/>
      <c r="J166" s="195"/>
      <c r="K166" s="195"/>
      <c r="L166" s="195"/>
      <c r="M166" s="195"/>
    </row>
    <row r="167" customFormat="false" ht="12" hidden="false" customHeight="false" outlineLevel="0" collapsed="false">
      <c r="I167" s="195"/>
      <c r="J167" s="195"/>
      <c r="K167" s="195"/>
      <c r="L167" s="195"/>
      <c r="M167" s="195"/>
    </row>
    <row r="175" customFormat="false" ht="12" hidden="false" customHeight="false" outlineLevel="0" collapsed="false">
      <c r="A175" s="196"/>
    </row>
    <row r="176" customFormat="false" ht="12" hidden="false" customHeight="false" outlineLevel="0" collapsed="false">
      <c r="N176" s="200"/>
    </row>
    <row r="177" customFormat="false" ht="12" hidden="false" customHeight="false" outlineLevel="0" collapsed="false">
      <c r="N177" s="200"/>
    </row>
    <row r="178" customFormat="false" ht="12" hidden="false" customHeight="false" outlineLevel="0" collapsed="false">
      <c r="N178" s="200"/>
    </row>
    <row r="179" customFormat="false" ht="12" hidden="false" customHeight="false" outlineLevel="0" collapsed="false">
      <c r="N179" s="200"/>
    </row>
    <row r="181" customFormat="false" ht="12" hidden="false" customHeight="false" outlineLevel="0" collapsed="false">
      <c r="I181" s="195"/>
      <c r="J181" s="195"/>
      <c r="K181" s="195"/>
      <c r="L181" s="195"/>
      <c r="M181" s="195"/>
    </row>
    <row r="182" customFormat="false" ht="12" hidden="false" customHeight="false" outlineLevel="0" collapsed="false">
      <c r="I182" s="195"/>
      <c r="J182" s="195"/>
      <c r="K182" s="195"/>
      <c r="L182" s="195"/>
      <c r="M182" s="195"/>
    </row>
    <row r="189" customFormat="false" ht="12" hidden="false" customHeight="false" outlineLevel="0" collapsed="false">
      <c r="A189" s="196"/>
    </row>
    <row r="190" customFormat="false" ht="12" hidden="false" customHeight="false" outlineLevel="0" collapsed="false">
      <c r="N190" s="200"/>
    </row>
    <row r="191" customFormat="false" ht="12" hidden="false" customHeight="false" outlineLevel="0" collapsed="false">
      <c r="N191" s="200"/>
    </row>
    <row r="192" customFormat="false" ht="12" hidden="false" customHeight="false" outlineLevel="0" collapsed="false">
      <c r="N192" s="200"/>
    </row>
    <row r="193" customFormat="false" ht="12" hidden="false" customHeight="false" outlineLevel="0" collapsed="false">
      <c r="N193" s="200"/>
    </row>
    <row r="195" customFormat="false" ht="12" hidden="false" customHeight="false" outlineLevel="0" collapsed="false">
      <c r="I195" s="195"/>
      <c r="J195" s="195"/>
      <c r="K195" s="195"/>
      <c r="L195" s="195"/>
      <c r="M195" s="195"/>
    </row>
    <row r="196" customFormat="false" ht="12" hidden="false" customHeight="false" outlineLevel="0" collapsed="false">
      <c r="I196" s="195"/>
      <c r="J196" s="195"/>
      <c r="K196" s="195"/>
      <c r="L196" s="195"/>
      <c r="M196" s="195"/>
    </row>
    <row r="203" customFormat="false" ht="12" hidden="false" customHeight="false" outlineLevel="0" collapsed="false">
      <c r="A203" s="196"/>
    </row>
    <row r="218" customFormat="false" ht="12" hidden="false" customHeight="false" outlineLevel="0" collapsed="false">
      <c r="A218" s="196"/>
    </row>
    <row r="232" customFormat="false" ht="12" hidden="false" customHeight="false" outlineLevel="0" collapsed="false">
      <c r="A232" s="196"/>
    </row>
    <row r="246" customFormat="false" ht="12" hidden="false" customHeight="false" outlineLevel="0" collapsed="false">
      <c r="A246" s="196"/>
    </row>
    <row r="261" customFormat="false" ht="12" hidden="false" customHeight="false" outlineLevel="0" collapsed="false">
      <c r="A261" s="196"/>
    </row>
    <row r="275" customFormat="false" ht="12" hidden="false" customHeight="false" outlineLevel="0" collapsed="false">
      <c r="A275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88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6"/>
  <sheetViews>
    <sheetView showFormulas="false" showGridLines="true" showRowColHeaders="true" showZeros="true" rightToLeft="false" tabSelected="false" showOutlineSymbols="true" defaultGridColor="true" view="normal" topLeftCell="C102" colorId="64" zoomScale="90" zoomScaleNormal="90" zoomScalePageLayoutView="100" workbookViewId="0">
      <selection pane="topLeft" activeCell="N118" activeCellId="0" sqref="N11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28" width="29.85"/>
    <col collapsed="false" customWidth="true" hidden="false" outlineLevel="0" max="8" min="2" style="195" width="11.85"/>
    <col collapsed="false" customWidth="true" hidden="false" outlineLevel="0" max="13" min="9" style="128" width="11.85"/>
    <col collapsed="false" customWidth="true" hidden="false" outlineLevel="0" max="14" min="14" style="195" width="12.85"/>
    <col collapsed="false" customWidth="false" hidden="false" outlineLevel="0" max="257" min="15" style="128" width="9.14"/>
  </cols>
  <sheetData>
    <row r="1" customFormat="false" ht="12" hidden="false" customHeight="false" outlineLevel="0" collapsed="false">
      <c r="A1" s="196" t="s">
        <v>142</v>
      </c>
    </row>
    <row r="2" customFormat="false" ht="12" hidden="false" customHeight="false" outlineLevel="0" collapsed="false">
      <c r="A2" s="196"/>
    </row>
    <row r="3" customFormat="false" ht="12" hidden="false" customHeight="false" outlineLevel="0" collapsed="false">
      <c r="A3" s="196"/>
      <c r="B3" s="197" t="s">
        <v>28</v>
      </c>
      <c r="C3" s="197" t="s">
        <v>29</v>
      </c>
      <c r="D3" s="197" t="s">
        <v>30</v>
      </c>
      <c r="E3" s="197" t="s">
        <v>31</v>
      </c>
      <c r="F3" s="197" t="s">
        <v>32</v>
      </c>
      <c r="G3" s="197" t="s">
        <v>33</v>
      </c>
      <c r="H3" s="197" t="s">
        <v>34</v>
      </c>
      <c r="I3" s="198" t="s">
        <v>35</v>
      </c>
      <c r="J3" s="198" t="s">
        <v>36</v>
      </c>
      <c r="K3" s="198" t="s">
        <v>77</v>
      </c>
      <c r="L3" s="198" t="s">
        <v>38</v>
      </c>
      <c r="M3" s="198" t="s">
        <v>78</v>
      </c>
      <c r="N3" s="197" t="s">
        <v>22</v>
      </c>
    </row>
    <row r="4" customFormat="false" ht="12" hidden="false" customHeight="false" outlineLevel="0" collapsed="false">
      <c r="A4" s="199" t="s">
        <v>143</v>
      </c>
      <c r="B4" s="128"/>
      <c r="C4" s="128"/>
      <c r="D4" s="128"/>
      <c r="E4" s="128"/>
      <c r="F4" s="128"/>
      <c r="G4" s="128"/>
      <c r="H4" s="128"/>
    </row>
    <row r="5" customFormat="false" ht="12" hidden="false" customHeight="false" outlineLevel="0" collapsed="false">
      <c r="A5" s="128" t="s">
        <v>80</v>
      </c>
      <c r="B5" s="195" t="n">
        <v>143498.65</v>
      </c>
      <c r="C5" s="195" t="n">
        <f aca="false">B8</f>
        <v>134058.21</v>
      </c>
      <c r="D5" s="195" t="n">
        <f aca="false">C8</f>
        <v>0</v>
      </c>
      <c r="E5" s="195" t="n">
        <f aca="false">D8</f>
        <v>0</v>
      </c>
      <c r="F5" s="195" t="n">
        <f aca="false">E8</f>
        <v>0</v>
      </c>
      <c r="G5" s="195" t="n">
        <f aca="false">F8</f>
        <v>0</v>
      </c>
      <c r="H5" s="195" t="n">
        <f aca="false">G8</f>
        <v>0</v>
      </c>
      <c r="I5" s="195" t="n">
        <f aca="false">H8</f>
        <v>0</v>
      </c>
      <c r="J5" s="195" t="n">
        <f aca="false">I8</f>
        <v>0</v>
      </c>
      <c r="K5" s="195" t="n">
        <f aca="false">J8</f>
        <v>0</v>
      </c>
      <c r="L5" s="195" t="n">
        <f aca="false">K8</f>
        <v>0</v>
      </c>
      <c r="M5" s="195" t="n">
        <f aca="false">L8</f>
        <v>0</v>
      </c>
      <c r="N5" s="200" t="n">
        <f aca="false">SUM(B5:M5)</f>
        <v>277556.86</v>
      </c>
    </row>
    <row r="6" customFormat="false" ht="12" hidden="false" customHeight="false" outlineLevel="0" collapsed="false">
      <c r="A6" s="128" t="s">
        <v>23</v>
      </c>
      <c r="B6" s="195" t="n">
        <v>329831.94</v>
      </c>
      <c r="G6" s="200"/>
      <c r="I6" s="195"/>
      <c r="J6" s="195"/>
      <c r="K6" s="195"/>
      <c r="L6" s="195"/>
      <c r="M6" s="195"/>
      <c r="N6" s="200" t="n">
        <f aca="false">SUM(B6:M6)</f>
        <v>329831.94</v>
      </c>
    </row>
    <row r="7" customFormat="false" ht="12" hidden="false" customHeight="false" outlineLevel="0" collapsed="false">
      <c r="A7" s="128" t="s">
        <v>81</v>
      </c>
      <c r="B7" s="195" t="n">
        <v>339258.07</v>
      </c>
      <c r="G7" s="200"/>
      <c r="I7" s="195"/>
      <c r="J7" s="195"/>
      <c r="K7" s="195"/>
      <c r="L7" s="195"/>
      <c r="M7" s="195"/>
      <c r="N7" s="200" t="n">
        <f aca="false">SUM(B7:M7)</f>
        <v>339258.07</v>
      </c>
    </row>
    <row r="8" customFormat="false" ht="12" hidden="false" customHeight="false" outlineLevel="0" collapsed="false">
      <c r="A8" s="128" t="s">
        <v>82</v>
      </c>
      <c r="B8" s="195" t="n">
        <v>134058.21</v>
      </c>
      <c r="G8" s="200"/>
      <c r="I8" s="195"/>
      <c r="J8" s="195"/>
      <c r="K8" s="195"/>
      <c r="L8" s="195"/>
      <c r="M8" s="195"/>
      <c r="N8" s="200" t="n">
        <f aca="false">SUM(B8:M8)</f>
        <v>134058.21</v>
      </c>
    </row>
    <row r="9" customFormat="false" ht="12" hidden="false" customHeight="false" outlineLevel="0" collapsed="false">
      <c r="G9" s="200"/>
      <c r="N9" s="200"/>
    </row>
    <row r="10" customFormat="false" ht="12" hidden="false" customHeight="false" outlineLevel="0" collapsed="false">
      <c r="A10" s="128" t="s">
        <v>83</v>
      </c>
      <c r="B10" s="195" t="n">
        <f aca="false">SUM(B7:B8)-SUM(B5:B6)</f>
        <v>-14.3099999999395</v>
      </c>
      <c r="C10" s="195" t="n">
        <f aca="false">SUM(C7:C8)-SUM(C5:C6)</f>
        <v>-134058.21</v>
      </c>
      <c r="D10" s="195" t="n">
        <f aca="false">SUM(D7:D8)-SUM(D5:D6)</f>
        <v>0</v>
      </c>
      <c r="E10" s="195" t="n">
        <f aca="false">SUM(E7:E8)-SUM(E5:E6)</f>
        <v>0</v>
      </c>
      <c r="F10" s="195" t="n">
        <f aca="false">SUM(F7:F8)-SUM(F5:F6)</f>
        <v>0</v>
      </c>
      <c r="G10" s="195" t="n">
        <f aca="false">SUM(G7:G8)-SUM(G5:G6)</f>
        <v>0</v>
      </c>
      <c r="H10" s="195" t="n">
        <f aca="false">SUM(H7:H8)-SUM(H5:H6)</f>
        <v>0</v>
      </c>
      <c r="I10" s="195" t="n">
        <f aca="false">SUM(I7:I8)-SUM(I5:I6)</f>
        <v>0</v>
      </c>
      <c r="J10" s="195" t="n">
        <f aca="false">SUM(J7:J8)-SUM(J5:J6)</f>
        <v>0</v>
      </c>
      <c r="K10" s="195" t="n">
        <f aca="false">SUM(K7:K8)-SUM(K5:K6)</f>
        <v>0</v>
      </c>
      <c r="L10" s="195" t="n">
        <f aca="false">SUM(L7:L8)-SUM(L5:L6)</f>
        <v>0</v>
      </c>
      <c r="M10" s="195" t="n">
        <f aca="false">SUM(M7:M8)-SUM(M5:M6)</f>
        <v>0</v>
      </c>
      <c r="N10" s="195" t="n">
        <f aca="false">SUM(N7:N8)-SUM(N5:N6)</f>
        <v>-134072.52</v>
      </c>
    </row>
    <row r="11" customFormat="false" ht="12" hidden="false" customHeight="false" outlineLevel="0" collapsed="false">
      <c r="A11" s="128" t="s">
        <v>84</v>
      </c>
      <c r="B11" s="195" t="n">
        <f aca="false">B10/B6*100</f>
        <v>-0.00433857315332756</v>
      </c>
      <c r="C11" s="195" t="e">
        <f aca="false">C10/C6*100</f>
        <v>#DIV/0!</v>
      </c>
      <c r="D11" s="195" t="e">
        <f aca="false">D10/D6*100</f>
        <v>#DIV/0!</v>
      </c>
      <c r="E11" s="195" t="e">
        <f aca="false">E10/E6*100</f>
        <v>#DIV/0!</v>
      </c>
      <c r="F11" s="195" t="e">
        <f aca="false">F10/F6*100</f>
        <v>#DIV/0!</v>
      </c>
      <c r="G11" s="195" t="e">
        <f aca="false">G10/G6*100</f>
        <v>#DIV/0!</v>
      </c>
      <c r="H11" s="195" t="e">
        <f aca="false">H10/H6*100</f>
        <v>#DIV/0!</v>
      </c>
      <c r="I11" s="195" t="e">
        <f aca="false">I10/I6*100</f>
        <v>#DIV/0!</v>
      </c>
      <c r="J11" s="195" t="e">
        <f aca="false">J10/J6*100</f>
        <v>#DIV/0!</v>
      </c>
      <c r="K11" s="195" t="e">
        <f aca="false">K10/K6*100</f>
        <v>#DIV/0!</v>
      </c>
      <c r="L11" s="195" t="e">
        <f aca="false">L10/L6*100</f>
        <v>#DIV/0!</v>
      </c>
      <c r="M11" s="195" t="e">
        <f aca="false">M10/M6*100</f>
        <v>#DIV/0!</v>
      </c>
      <c r="N11" s="195" t="n">
        <f aca="false">N10/N6*100</f>
        <v>-40.6487376571232</v>
      </c>
    </row>
    <row r="12" customFormat="false" ht="12" hidden="false" customHeight="false" outlineLevel="0" collapsed="false">
      <c r="G12" s="200"/>
      <c r="I12" s="195"/>
    </row>
    <row r="13" customFormat="false" ht="12" hidden="false" customHeight="false" outlineLevel="0" collapsed="false">
      <c r="A13" s="128" t="s">
        <v>85</v>
      </c>
      <c r="B13" s="195" t="n">
        <v>0</v>
      </c>
      <c r="C13" s="195" t="n">
        <v>0</v>
      </c>
      <c r="D13" s="195" t="n">
        <v>0</v>
      </c>
      <c r="E13" s="195" t="n">
        <v>0</v>
      </c>
      <c r="F13" s="195" t="n">
        <v>0</v>
      </c>
      <c r="G13" s="195" t="n">
        <v>0</v>
      </c>
      <c r="H13" s="195" t="n">
        <v>0</v>
      </c>
      <c r="I13" s="195" t="n">
        <v>0</v>
      </c>
      <c r="J13" s="195" t="n">
        <v>0</v>
      </c>
      <c r="K13" s="195" t="n">
        <v>0</v>
      </c>
      <c r="L13" s="195" t="n">
        <v>0</v>
      </c>
      <c r="M13" s="195" t="n">
        <v>0</v>
      </c>
      <c r="N13" s="200" t="n">
        <f aca="false">SUM(B13:M13)</f>
        <v>0</v>
      </c>
    </row>
    <row r="14" customFormat="false" ht="12" hidden="false" customHeight="false" outlineLevel="0" collapsed="false">
      <c r="G14" s="200"/>
      <c r="I14" s="195"/>
    </row>
    <row r="15" customFormat="false" ht="12" hidden="false" customHeight="false" outlineLevel="0" collapsed="false">
      <c r="A15" s="128" t="s">
        <v>86</v>
      </c>
      <c r="B15" s="195" t="n">
        <f aca="false">B13+B10</f>
        <v>-14.3099999999395</v>
      </c>
      <c r="C15" s="195" t="n">
        <f aca="false">C13+C10</f>
        <v>-134058.21</v>
      </c>
      <c r="D15" s="195" t="n">
        <f aca="false">D13+D10</f>
        <v>0</v>
      </c>
      <c r="E15" s="195" t="n">
        <f aca="false">E13+E10</f>
        <v>0</v>
      </c>
      <c r="F15" s="195" t="n">
        <f aca="false">F13+F10</f>
        <v>0</v>
      </c>
      <c r="G15" s="195" t="n">
        <f aca="false">G13+G10</f>
        <v>0</v>
      </c>
      <c r="H15" s="195" t="n">
        <f aca="false">H13+H10</f>
        <v>0</v>
      </c>
      <c r="I15" s="195" t="n">
        <f aca="false">I13+I10</f>
        <v>0</v>
      </c>
      <c r="J15" s="195" t="n">
        <f aca="false">J13+J10</f>
        <v>0</v>
      </c>
      <c r="K15" s="195" t="n">
        <f aca="false">K13+K10</f>
        <v>0</v>
      </c>
      <c r="L15" s="195" t="n">
        <f aca="false">L13+L10</f>
        <v>0</v>
      </c>
      <c r="M15" s="195" t="n">
        <f aca="false">M13+M10</f>
        <v>0</v>
      </c>
      <c r="N15" s="195" t="n">
        <f aca="false">N13+N10</f>
        <v>-134072.52</v>
      </c>
    </row>
    <row r="16" customFormat="false" ht="12" hidden="false" customHeight="false" outlineLevel="0" collapsed="false">
      <c r="A16" s="128" t="s">
        <v>87</v>
      </c>
      <c r="B16" s="195" t="n">
        <f aca="false">B15/B6*100</f>
        <v>-0.00433857315332756</v>
      </c>
      <c r="C16" s="195" t="e">
        <f aca="false">C15/C6*100</f>
        <v>#DIV/0!</v>
      </c>
      <c r="D16" s="195" t="e">
        <f aca="false">D15/D6*100</f>
        <v>#DIV/0!</v>
      </c>
      <c r="E16" s="195" t="e">
        <f aca="false">E15/E6*100</f>
        <v>#DIV/0!</v>
      </c>
      <c r="F16" s="195" t="e">
        <f aca="false">F15/F6*100</f>
        <v>#DIV/0!</v>
      </c>
      <c r="G16" s="195" t="e">
        <f aca="false">G15/G6*100</f>
        <v>#DIV/0!</v>
      </c>
      <c r="H16" s="195" t="e">
        <f aca="false">H15/H6*100</f>
        <v>#DIV/0!</v>
      </c>
      <c r="I16" s="195" t="e">
        <f aca="false">I15/I6*100</f>
        <v>#DIV/0!</v>
      </c>
      <c r="J16" s="195" t="e">
        <f aca="false">J15/J6*100</f>
        <v>#DIV/0!</v>
      </c>
      <c r="K16" s="195" t="e">
        <f aca="false">K15/K6*100</f>
        <v>#DIV/0!</v>
      </c>
      <c r="L16" s="195" t="e">
        <f aca="false">L15/L6*100</f>
        <v>#DIV/0!</v>
      </c>
      <c r="M16" s="195" t="e">
        <f aca="false">M15/M6*100</f>
        <v>#DIV/0!</v>
      </c>
      <c r="N16" s="195" t="n">
        <f aca="false">N15/N6*100</f>
        <v>-40.6487376571232</v>
      </c>
    </row>
    <row r="17" customFormat="false" ht="12" hidden="false" customHeight="false" outlineLevel="0" collapsed="false">
      <c r="G17" s="200"/>
    </row>
    <row r="18" customFormat="false" ht="12" hidden="false" customHeight="false" outlineLevel="0" collapsed="false">
      <c r="A18" s="199" t="s">
        <v>144</v>
      </c>
      <c r="B18" s="201"/>
      <c r="C18" s="201"/>
      <c r="D18" s="201"/>
      <c r="E18" s="201"/>
      <c r="F18" s="201"/>
      <c r="G18" s="201"/>
      <c r="H18" s="201"/>
      <c r="I18" s="196"/>
      <c r="J18" s="196"/>
      <c r="K18" s="196"/>
      <c r="L18" s="196"/>
      <c r="M18" s="196"/>
      <c r="N18" s="201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  <c r="IV18" s="196"/>
      <c r="IW18" s="196"/>
    </row>
    <row r="19" customFormat="false" ht="12" hidden="false" customHeight="false" outlineLevel="0" collapsed="false">
      <c r="A19" s="128" t="s">
        <v>80</v>
      </c>
      <c r="B19" s="195" t="n">
        <v>125431.14</v>
      </c>
      <c r="C19" s="195" t="n">
        <v>0</v>
      </c>
      <c r="D19" s="195" t="n">
        <f aca="false">C22</f>
        <v>0</v>
      </c>
      <c r="E19" s="195" t="n">
        <f aca="false">D22</f>
        <v>0</v>
      </c>
      <c r="F19" s="195" t="n">
        <f aca="false">E22</f>
        <v>0</v>
      </c>
      <c r="G19" s="195" t="n">
        <f aca="false">F22</f>
        <v>0</v>
      </c>
      <c r="H19" s="195" t="n">
        <f aca="false">G22</f>
        <v>0</v>
      </c>
      <c r="I19" s="195" t="n">
        <f aca="false">H22</f>
        <v>0</v>
      </c>
      <c r="J19" s="195" t="n">
        <f aca="false">I22</f>
        <v>0</v>
      </c>
      <c r="K19" s="195" t="n">
        <f aca="false">J22</f>
        <v>0</v>
      </c>
      <c r="L19" s="195" t="n">
        <f aca="false">K22</f>
        <v>0</v>
      </c>
      <c r="M19" s="195" t="n">
        <f aca="false">L22</f>
        <v>0</v>
      </c>
      <c r="N19" s="200" t="n">
        <f aca="false">SUM(B19:M19)</f>
        <v>125431.14</v>
      </c>
    </row>
    <row r="20" customFormat="false" ht="12" hidden="false" customHeight="false" outlineLevel="0" collapsed="false">
      <c r="A20" s="128" t="s">
        <v>23</v>
      </c>
      <c r="B20" s="195" t="n">
        <v>10578.71</v>
      </c>
      <c r="I20" s="195"/>
      <c r="J20" s="195"/>
      <c r="K20" s="195"/>
      <c r="L20" s="195"/>
      <c r="M20" s="195"/>
      <c r="N20" s="200" t="n">
        <f aca="false">SUM(B20:M20)</f>
        <v>10578.71</v>
      </c>
    </row>
    <row r="21" customFormat="false" ht="12" hidden="false" customHeight="false" outlineLevel="0" collapsed="false">
      <c r="A21" s="128" t="s">
        <v>81</v>
      </c>
      <c r="B21" s="195" t="n">
        <v>0</v>
      </c>
      <c r="I21" s="195"/>
      <c r="J21" s="195"/>
      <c r="K21" s="195"/>
      <c r="L21" s="195"/>
      <c r="M21" s="195"/>
      <c r="N21" s="200" t="n">
        <f aca="false">SUM(B21:M21)</f>
        <v>0</v>
      </c>
    </row>
    <row r="22" customFormat="false" ht="12" hidden="false" customHeight="false" outlineLevel="0" collapsed="false">
      <c r="A22" s="128" t="s">
        <v>82</v>
      </c>
      <c r="B22" s="195" t="n">
        <v>135964.71</v>
      </c>
      <c r="I22" s="195"/>
      <c r="J22" s="195"/>
      <c r="K22" s="195"/>
      <c r="L22" s="195"/>
      <c r="M22" s="195"/>
      <c r="N22" s="200" t="n">
        <f aca="false">SUM(B22:M22)</f>
        <v>135964.71</v>
      </c>
    </row>
    <row r="23" customFormat="false" ht="12" hidden="false" customHeight="false" outlineLevel="0" collapsed="false">
      <c r="N23" s="200"/>
    </row>
    <row r="24" customFormat="false" ht="12" hidden="false" customHeight="false" outlineLevel="0" collapsed="false">
      <c r="A24" s="128" t="s">
        <v>83</v>
      </c>
      <c r="B24" s="195" t="n">
        <f aca="false">SUM(B21:B22)-SUM(B19:B20)</f>
        <v>-45.140000000014</v>
      </c>
      <c r="C24" s="195" t="n">
        <f aca="false">SUM(C21:C22)-SUM(C19:C20)</f>
        <v>0</v>
      </c>
      <c r="D24" s="195" t="n">
        <f aca="false">SUM(D21:D22)-SUM(D19:D20)</f>
        <v>0</v>
      </c>
      <c r="E24" s="195" t="n">
        <f aca="false">SUM(E21:E22)-SUM(E19:E20)</f>
        <v>0</v>
      </c>
      <c r="F24" s="195" t="n">
        <f aca="false">SUM(F21:F22)-SUM(F19:F20)</f>
        <v>0</v>
      </c>
      <c r="G24" s="195" t="n">
        <f aca="false">SUM(G21:G22)-SUM(G19:G20)</f>
        <v>0</v>
      </c>
      <c r="H24" s="195" t="n">
        <f aca="false">SUM(H21:H22)-SUM(H19:H20)</f>
        <v>0</v>
      </c>
      <c r="I24" s="195" t="n">
        <f aca="false">SUM(I21:I22)-SUM(I19:I20)</f>
        <v>0</v>
      </c>
      <c r="J24" s="195" t="n">
        <f aca="false">SUM(J21:J22)-SUM(J19:J20)</f>
        <v>0</v>
      </c>
      <c r="K24" s="195" t="n">
        <f aca="false">SUM(K21:K22)-SUM(K19:K20)</f>
        <v>0</v>
      </c>
      <c r="L24" s="195" t="n">
        <f aca="false">SUM(L21:L22)-SUM(L19:L20)</f>
        <v>0</v>
      </c>
      <c r="M24" s="195" t="n">
        <f aca="false">SUM(M21:M22)-SUM(M19:M20)</f>
        <v>0</v>
      </c>
      <c r="N24" s="195" t="n">
        <f aca="false">SUM(N21:N22)-SUM(N19:N20)</f>
        <v>-45.140000000014</v>
      </c>
    </row>
    <row r="25" customFormat="false" ht="12" hidden="false" customHeight="false" outlineLevel="0" collapsed="false">
      <c r="A25" s="128" t="s">
        <v>84</v>
      </c>
      <c r="B25" s="195" t="n">
        <f aca="false">B24/B20*100</f>
        <v>-0.426706091763684</v>
      </c>
      <c r="C25" s="195" t="e">
        <f aca="false">C24/C20*100</f>
        <v>#DIV/0!</v>
      </c>
      <c r="D25" s="195" t="e">
        <f aca="false">D24/D20*100</f>
        <v>#DIV/0!</v>
      </c>
      <c r="E25" s="195" t="e">
        <f aca="false">E24/E20*100</f>
        <v>#DIV/0!</v>
      </c>
      <c r="F25" s="195" t="e">
        <f aca="false">F24/F20*100</f>
        <v>#DIV/0!</v>
      </c>
      <c r="G25" s="195" t="e">
        <f aca="false">G24/G20*100</f>
        <v>#DIV/0!</v>
      </c>
      <c r="H25" s="195" t="e">
        <f aca="false">H24/H20*100</f>
        <v>#DIV/0!</v>
      </c>
      <c r="I25" s="195" t="e">
        <f aca="false">I24/I20*100</f>
        <v>#DIV/0!</v>
      </c>
      <c r="J25" s="195" t="e">
        <f aca="false">J24/J20*100</f>
        <v>#DIV/0!</v>
      </c>
      <c r="K25" s="195" t="e">
        <f aca="false">K24/K20*100</f>
        <v>#DIV/0!</v>
      </c>
      <c r="L25" s="195" t="e">
        <f aca="false">L24/L20*100</f>
        <v>#DIV/0!</v>
      </c>
      <c r="M25" s="195" t="e">
        <f aca="false">M24/M20*100</f>
        <v>#DIV/0!</v>
      </c>
      <c r="N25" s="195" t="n">
        <f aca="false">N24/N20*100</f>
        <v>-0.426706091763684</v>
      </c>
    </row>
    <row r="27" customFormat="false" ht="12" hidden="false" customHeight="false" outlineLevel="0" collapsed="false">
      <c r="A27" s="128" t="s">
        <v>85</v>
      </c>
      <c r="B27" s="195" t="n">
        <v>0</v>
      </c>
      <c r="C27" s="195" t="n">
        <v>0</v>
      </c>
      <c r="D27" s="195" t="n">
        <v>0</v>
      </c>
      <c r="E27" s="195" t="n">
        <v>0</v>
      </c>
      <c r="F27" s="195" t="n">
        <v>0</v>
      </c>
      <c r="G27" s="195" t="n">
        <v>0</v>
      </c>
      <c r="H27" s="195" t="n">
        <v>0</v>
      </c>
      <c r="I27" s="195" t="n">
        <v>0</v>
      </c>
      <c r="J27" s="195" t="n">
        <v>0</v>
      </c>
      <c r="K27" s="195" t="n">
        <v>0</v>
      </c>
      <c r="L27" s="195" t="n">
        <v>0</v>
      </c>
      <c r="M27" s="195" t="n">
        <v>0</v>
      </c>
      <c r="N27" s="200" t="n">
        <f aca="false">SUM(B27:M27)</f>
        <v>0</v>
      </c>
    </row>
    <row r="28" customFormat="false" ht="12" hidden="false" customHeight="false" outlineLevel="0" collapsed="false">
      <c r="I28" s="195"/>
      <c r="J28" s="195"/>
      <c r="K28" s="195"/>
      <c r="L28" s="195"/>
      <c r="M28" s="195"/>
    </row>
    <row r="29" customFormat="false" ht="12" hidden="false" customHeight="false" outlineLevel="0" collapsed="false">
      <c r="A29" s="128" t="s">
        <v>86</v>
      </c>
      <c r="B29" s="195" t="n">
        <f aca="false">B27+B24</f>
        <v>-45.140000000014</v>
      </c>
      <c r="C29" s="195" t="n">
        <f aca="false">C27+C24</f>
        <v>0</v>
      </c>
      <c r="D29" s="195" t="n">
        <f aca="false">D27+D24</f>
        <v>0</v>
      </c>
      <c r="E29" s="195" t="n">
        <f aca="false">E27+E24</f>
        <v>0</v>
      </c>
      <c r="F29" s="195" t="n">
        <f aca="false">F27+F24</f>
        <v>0</v>
      </c>
      <c r="G29" s="195" t="n">
        <f aca="false">G27+G24</f>
        <v>0</v>
      </c>
      <c r="H29" s="195" t="n">
        <f aca="false">H27+H24</f>
        <v>0</v>
      </c>
      <c r="I29" s="195" t="n">
        <f aca="false">I27+I24</f>
        <v>0</v>
      </c>
      <c r="J29" s="195" t="n">
        <f aca="false">J27+J24</f>
        <v>0</v>
      </c>
      <c r="K29" s="195" t="n">
        <f aca="false">K27+K24</f>
        <v>0</v>
      </c>
      <c r="L29" s="195" t="n">
        <f aca="false">L27+L24</f>
        <v>0</v>
      </c>
      <c r="M29" s="195" t="n">
        <f aca="false">M27+M24</f>
        <v>0</v>
      </c>
      <c r="N29" s="195" t="n">
        <f aca="false">N27+N24</f>
        <v>-45.140000000014</v>
      </c>
    </row>
    <row r="30" customFormat="false" ht="12" hidden="false" customHeight="false" outlineLevel="0" collapsed="false">
      <c r="A30" s="128" t="s">
        <v>87</v>
      </c>
      <c r="B30" s="195" t="n">
        <f aca="false">B29/B20*100</f>
        <v>-0.426706091763684</v>
      </c>
      <c r="C30" s="195" t="e">
        <f aca="false">C29/C20*100</f>
        <v>#DIV/0!</v>
      </c>
      <c r="D30" s="195" t="e">
        <f aca="false">D29/D20*100</f>
        <v>#DIV/0!</v>
      </c>
      <c r="E30" s="195" t="e">
        <f aca="false">E29/E20*100</f>
        <v>#DIV/0!</v>
      </c>
      <c r="F30" s="195" t="e">
        <f aca="false">F29/F20*100</f>
        <v>#DIV/0!</v>
      </c>
      <c r="G30" s="195" t="e">
        <f aca="false">G29/G20*100</f>
        <v>#DIV/0!</v>
      </c>
      <c r="H30" s="195" t="e">
        <f aca="false">H29/H20*100</f>
        <v>#DIV/0!</v>
      </c>
      <c r="I30" s="195" t="e">
        <f aca="false">I29/I20*100</f>
        <v>#DIV/0!</v>
      </c>
      <c r="J30" s="195" t="e">
        <f aca="false">J29/J20*100</f>
        <v>#DIV/0!</v>
      </c>
      <c r="K30" s="195" t="e">
        <f aca="false">K29/K20*100</f>
        <v>#DIV/0!</v>
      </c>
      <c r="L30" s="195" t="e">
        <f aca="false">L29/L20*100</f>
        <v>#DIV/0!</v>
      </c>
      <c r="M30" s="195" t="e">
        <f aca="false">M29/M20*100</f>
        <v>#DIV/0!</v>
      </c>
      <c r="N30" s="195" t="n">
        <f aca="false">N29/N20*100</f>
        <v>-0.426706091763684</v>
      </c>
    </row>
    <row r="32" customFormat="false" ht="12" hidden="false" customHeight="false" outlineLevel="0" collapsed="false">
      <c r="A32" s="199" t="s">
        <v>145</v>
      </c>
    </row>
    <row r="33" customFormat="false" ht="12" hidden="false" customHeight="false" outlineLevel="0" collapsed="false">
      <c r="A33" s="128" t="s">
        <v>80</v>
      </c>
      <c r="B33" s="195" t="n">
        <v>2506.78</v>
      </c>
      <c r="C33" s="195" t="n">
        <f aca="false">B36</f>
        <v>2506.78</v>
      </c>
      <c r="D33" s="195" t="n">
        <f aca="false">C36</f>
        <v>0</v>
      </c>
      <c r="E33" s="195" t="n">
        <f aca="false">D36</f>
        <v>0</v>
      </c>
      <c r="F33" s="195" t="n">
        <f aca="false">E36</f>
        <v>0</v>
      </c>
      <c r="G33" s="195" t="n">
        <f aca="false">F36</f>
        <v>0</v>
      </c>
      <c r="H33" s="195" t="n">
        <f aca="false">G36</f>
        <v>0</v>
      </c>
      <c r="I33" s="195" t="n">
        <f aca="false">H36</f>
        <v>0</v>
      </c>
      <c r="J33" s="195" t="n">
        <f aca="false">I36</f>
        <v>0</v>
      </c>
      <c r="K33" s="195" t="n">
        <f aca="false">J36</f>
        <v>0</v>
      </c>
      <c r="L33" s="195" t="n">
        <f aca="false">K33</f>
        <v>0</v>
      </c>
      <c r="M33" s="195" t="n">
        <f aca="false">L33</f>
        <v>0</v>
      </c>
      <c r="N33" s="200" t="n">
        <f aca="false">SUM(B33:M33)</f>
        <v>5013.56</v>
      </c>
    </row>
    <row r="34" customFormat="false" ht="12" hidden="false" customHeight="false" outlineLevel="0" collapsed="false">
      <c r="A34" s="128" t="s">
        <v>23</v>
      </c>
      <c r="B34" s="195" t="n">
        <v>0</v>
      </c>
      <c r="C34" s="195" t="n">
        <v>0</v>
      </c>
      <c r="D34" s="195" t="n">
        <v>0</v>
      </c>
      <c r="E34" s="195" t="n">
        <v>0</v>
      </c>
      <c r="F34" s="195" t="n">
        <v>0</v>
      </c>
      <c r="G34" s="195" t="n">
        <v>0</v>
      </c>
      <c r="H34" s="195" t="n">
        <v>0</v>
      </c>
      <c r="I34" s="195" t="n">
        <v>0</v>
      </c>
      <c r="J34" s="195" t="n">
        <v>0</v>
      </c>
      <c r="K34" s="195" t="n">
        <v>0</v>
      </c>
      <c r="L34" s="195" t="n">
        <v>0</v>
      </c>
      <c r="M34" s="195" t="n">
        <v>0</v>
      </c>
      <c r="N34" s="200" t="n">
        <f aca="false">SUM(B34:M34)</f>
        <v>0</v>
      </c>
    </row>
    <row r="35" customFormat="false" ht="12" hidden="false" customHeight="false" outlineLevel="0" collapsed="false">
      <c r="A35" s="128" t="s">
        <v>81</v>
      </c>
      <c r="B35" s="195" t="n">
        <v>0</v>
      </c>
      <c r="C35" s="195" t="n">
        <v>0</v>
      </c>
      <c r="D35" s="195" t="n">
        <v>0</v>
      </c>
      <c r="E35" s="195" t="n">
        <v>0</v>
      </c>
      <c r="F35" s="195" t="n">
        <v>0</v>
      </c>
      <c r="G35" s="195" t="n">
        <v>0</v>
      </c>
      <c r="H35" s="195" t="n">
        <v>0</v>
      </c>
      <c r="I35" s="195" t="n">
        <v>0</v>
      </c>
      <c r="J35" s="195" t="n">
        <v>0</v>
      </c>
      <c r="K35" s="195" t="n">
        <v>0</v>
      </c>
      <c r="L35" s="195" t="n">
        <v>0</v>
      </c>
      <c r="M35" s="195" t="n">
        <v>0</v>
      </c>
      <c r="N35" s="200" t="n">
        <f aca="false">SUM(B35:M35)</f>
        <v>0</v>
      </c>
    </row>
    <row r="36" customFormat="false" ht="12" hidden="false" customHeight="false" outlineLevel="0" collapsed="false">
      <c r="A36" s="128" t="s">
        <v>82</v>
      </c>
      <c r="B36" s="195" t="n">
        <v>2506.78</v>
      </c>
      <c r="I36" s="195"/>
      <c r="J36" s="195"/>
      <c r="K36" s="195"/>
      <c r="L36" s="195"/>
      <c r="M36" s="195"/>
      <c r="N36" s="200" t="n">
        <f aca="false">SUM(B36:M36)</f>
        <v>2506.78</v>
      </c>
    </row>
    <row r="38" customFormat="false" ht="12" hidden="false" customHeight="false" outlineLevel="0" collapsed="false">
      <c r="A38" s="128" t="s">
        <v>83</v>
      </c>
      <c r="B38" s="195" t="n">
        <f aca="false">SUM(B35:B36)-SUM(B33:B34)</f>
        <v>0</v>
      </c>
      <c r="C38" s="195" t="n">
        <f aca="false">SUM(C35:C36)-SUM(C33:C34)</f>
        <v>-2506.78</v>
      </c>
      <c r="D38" s="195" t="n">
        <f aca="false">SUM(D35:D36)-SUM(D33:D34)</f>
        <v>0</v>
      </c>
      <c r="E38" s="195" t="n">
        <f aca="false">SUM(E35:E36)-SUM(E33:E34)</f>
        <v>0</v>
      </c>
      <c r="F38" s="195" t="n">
        <f aca="false">SUM(F35:F36)-SUM(F33:F34)</f>
        <v>0</v>
      </c>
      <c r="G38" s="195" t="n">
        <f aca="false">SUM(G35:G36)-SUM(G33:G34)</f>
        <v>0</v>
      </c>
      <c r="H38" s="195" t="n">
        <f aca="false">SUM(H35:H36)-SUM(H33:H34)</f>
        <v>0</v>
      </c>
      <c r="I38" s="195" t="n">
        <f aca="false">SUM(I35:I36)-SUM(I33:I34)</f>
        <v>0</v>
      </c>
      <c r="J38" s="195" t="n">
        <f aca="false">SUM(J35:J36)-SUM(J33:J34)</f>
        <v>0</v>
      </c>
      <c r="K38" s="195" t="n">
        <f aca="false">SUM(K35:K36)-SUM(K33:K34)</f>
        <v>0</v>
      </c>
      <c r="L38" s="195" t="n">
        <f aca="false">SUM(L35:L36)-SUM(L33:L34)</f>
        <v>0</v>
      </c>
      <c r="M38" s="195" t="n">
        <f aca="false">SUM(M35:M36)-SUM(M33:M34)</f>
        <v>0</v>
      </c>
      <c r="N38" s="195" t="n">
        <f aca="false">SUM(N35:N36)-SUM(N33:N34)</f>
        <v>-2506.78</v>
      </c>
      <c r="O38" s="195"/>
      <c r="P38" s="195"/>
    </row>
    <row r="39" customFormat="false" ht="12" hidden="false" customHeight="false" outlineLevel="0" collapsed="false">
      <c r="A39" s="128" t="s">
        <v>84</v>
      </c>
      <c r="B39" s="195" t="n">
        <f aca="false">B38/SUM(B33+B34)*100</f>
        <v>0</v>
      </c>
      <c r="C39" s="195" t="n">
        <f aca="false">C38/SUM(C33+C34)*100</f>
        <v>-100</v>
      </c>
      <c r="D39" s="195" t="e">
        <f aca="false">D38/SUM(D33+D34)*100</f>
        <v>#DIV/0!</v>
      </c>
      <c r="E39" s="195" t="e">
        <f aca="false">E38/SUM(E33+E34)*100</f>
        <v>#DIV/0!</v>
      </c>
      <c r="F39" s="195" t="e">
        <f aca="false">F38/SUM(F33+F34)*100</f>
        <v>#DIV/0!</v>
      </c>
      <c r="G39" s="195" t="n">
        <v>0</v>
      </c>
      <c r="H39" s="195" t="n">
        <v>0</v>
      </c>
      <c r="I39" s="195" t="n">
        <v>0</v>
      </c>
      <c r="J39" s="195" t="n">
        <v>0</v>
      </c>
      <c r="K39" s="195" t="n">
        <v>0</v>
      </c>
      <c r="L39" s="195" t="n">
        <v>0</v>
      </c>
      <c r="M39" s="195" t="n">
        <v>0</v>
      </c>
      <c r="N39" s="195" t="e">
        <f aca="false">N38/N34*100</f>
        <v>#DIV/0!</v>
      </c>
      <c r="O39" s="195"/>
      <c r="P39" s="195"/>
    </row>
    <row r="41" customFormat="false" ht="12" hidden="false" customHeight="false" outlineLevel="0" collapsed="false">
      <c r="A41" s="128" t="s">
        <v>85</v>
      </c>
      <c r="B41" s="195" t="n">
        <v>0</v>
      </c>
      <c r="C41" s="195" t="n">
        <v>0</v>
      </c>
      <c r="D41" s="195" t="n">
        <v>0</v>
      </c>
      <c r="E41" s="195" t="n">
        <v>0</v>
      </c>
      <c r="F41" s="195" t="n">
        <v>0</v>
      </c>
      <c r="G41" s="195" t="n">
        <v>0</v>
      </c>
      <c r="H41" s="195" t="n">
        <v>0</v>
      </c>
      <c r="I41" s="195" t="n">
        <v>0</v>
      </c>
      <c r="J41" s="195" t="n">
        <v>0</v>
      </c>
      <c r="K41" s="195" t="n">
        <v>0</v>
      </c>
      <c r="L41" s="195" t="n">
        <v>0</v>
      </c>
      <c r="M41" s="195" t="n">
        <v>0</v>
      </c>
      <c r="N41" s="200" t="n">
        <f aca="false">SUM(B41:M41)</f>
        <v>0</v>
      </c>
    </row>
    <row r="42" customFormat="false" ht="12" hidden="false" customHeight="false" outlineLevel="0" collapsed="false">
      <c r="I42" s="195"/>
      <c r="J42" s="195"/>
      <c r="K42" s="195"/>
      <c r="L42" s="195"/>
      <c r="M42" s="195"/>
    </row>
    <row r="43" customFormat="false" ht="12" hidden="false" customHeight="false" outlineLevel="0" collapsed="false">
      <c r="A43" s="128" t="s">
        <v>86</v>
      </c>
      <c r="B43" s="195" t="n">
        <f aca="false">B41+B38</f>
        <v>0</v>
      </c>
      <c r="C43" s="195" t="n">
        <f aca="false">C41+C38</f>
        <v>-2506.78</v>
      </c>
      <c r="D43" s="195" t="n">
        <f aca="false">D41+D38</f>
        <v>0</v>
      </c>
      <c r="E43" s="195" t="n">
        <f aca="false">E41+E38</f>
        <v>0</v>
      </c>
      <c r="F43" s="195" t="n">
        <f aca="false">F41+F38</f>
        <v>0</v>
      </c>
      <c r="G43" s="195" t="n">
        <f aca="false">G41+G38</f>
        <v>0</v>
      </c>
      <c r="H43" s="195" t="n">
        <f aca="false">H41+H38</f>
        <v>0</v>
      </c>
      <c r="I43" s="195" t="n">
        <f aca="false">I41+I38</f>
        <v>0</v>
      </c>
      <c r="J43" s="195" t="n">
        <f aca="false">J41+J38</f>
        <v>0</v>
      </c>
      <c r="K43" s="195" t="n">
        <f aca="false">K41+K38</f>
        <v>0</v>
      </c>
      <c r="L43" s="195" t="n">
        <f aca="false">L41+L38</f>
        <v>0</v>
      </c>
      <c r="M43" s="195" t="n">
        <f aca="false">M41+M38</f>
        <v>0</v>
      </c>
      <c r="N43" s="195" t="n">
        <f aca="false">N41+N38</f>
        <v>-2506.78</v>
      </c>
    </row>
    <row r="44" customFormat="false" ht="12" hidden="false" customHeight="false" outlineLevel="0" collapsed="false">
      <c r="A44" s="128" t="s">
        <v>87</v>
      </c>
      <c r="B44" s="195" t="n">
        <v>0</v>
      </c>
      <c r="C44" s="195" t="n">
        <v>0</v>
      </c>
      <c r="D44" s="195" t="n">
        <v>0</v>
      </c>
      <c r="E44" s="195" t="n">
        <v>0</v>
      </c>
      <c r="F44" s="195" t="n">
        <v>0</v>
      </c>
      <c r="G44" s="195" t="n">
        <v>0</v>
      </c>
      <c r="H44" s="195" t="n">
        <v>0</v>
      </c>
      <c r="I44" s="195" t="n">
        <v>0</v>
      </c>
      <c r="J44" s="195" t="n">
        <v>0</v>
      </c>
      <c r="K44" s="195" t="n">
        <v>0</v>
      </c>
      <c r="L44" s="195" t="n">
        <v>0</v>
      </c>
      <c r="M44" s="195" t="n">
        <v>0</v>
      </c>
      <c r="N44" s="195" t="e">
        <f aca="false">N43/N34*100</f>
        <v>#DIV/0!</v>
      </c>
    </row>
    <row r="46" customFormat="false" ht="12" hidden="false" customHeight="false" outlineLevel="0" collapsed="false">
      <c r="A46" s="199" t="s">
        <v>146</v>
      </c>
    </row>
    <row r="47" customFormat="false" ht="12" hidden="false" customHeight="false" outlineLevel="0" collapsed="false">
      <c r="A47" s="128" t="s">
        <v>80</v>
      </c>
      <c r="B47" s="195" t="n">
        <v>88650.91</v>
      </c>
      <c r="C47" s="195" t="n">
        <f aca="false">B50</f>
        <v>98501.49</v>
      </c>
      <c r="D47" s="195" t="n">
        <f aca="false">C50</f>
        <v>0</v>
      </c>
      <c r="E47" s="195" t="n">
        <f aca="false">D50</f>
        <v>0</v>
      </c>
      <c r="F47" s="195" t="n">
        <f aca="false">E50</f>
        <v>0</v>
      </c>
      <c r="G47" s="195" t="n">
        <f aca="false">F50</f>
        <v>0</v>
      </c>
      <c r="H47" s="195" t="n">
        <f aca="false">G50</f>
        <v>0</v>
      </c>
      <c r="I47" s="195" t="n">
        <f aca="false">H50</f>
        <v>0</v>
      </c>
      <c r="J47" s="195" t="n">
        <f aca="false">I50</f>
        <v>0</v>
      </c>
      <c r="K47" s="195" t="n">
        <f aca="false">J50</f>
        <v>0</v>
      </c>
      <c r="L47" s="195" t="n">
        <f aca="false">K50</f>
        <v>0</v>
      </c>
      <c r="M47" s="195" t="n">
        <f aca="false">L50</f>
        <v>0</v>
      </c>
      <c r="N47" s="200" t="n">
        <f aca="false">SUM(B47:M47)</f>
        <v>187152.4</v>
      </c>
    </row>
    <row r="48" customFormat="false" ht="12" hidden="false" customHeight="false" outlineLevel="0" collapsed="false">
      <c r="A48" s="128" t="s">
        <v>23</v>
      </c>
      <c r="B48" s="195" t="n">
        <v>219730.31</v>
      </c>
      <c r="I48" s="195"/>
      <c r="J48" s="195"/>
      <c r="K48" s="195"/>
      <c r="L48" s="195"/>
      <c r="M48" s="195"/>
      <c r="N48" s="200" t="n">
        <f aca="false">SUM(B48:M48)</f>
        <v>219730.31</v>
      </c>
    </row>
    <row r="49" customFormat="false" ht="12" hidden="false" customHeight="false" outlineLevel="0" collapsed="false">
      <c r="A49" s="128" t="s">
        <v>81</v>
      </c>
      <c r="B49" s="195" t="n">
        <v>205670.22</v>
      </c>
      <c r="I49" s="195"/>
      <c r="J49" s="195"/>
      <c r="K49" s="195"/>
      <c r="L49" s="195"/>
      <c r="M49" s="195"/>
      <c r="N49" s="200" t="n">
        <f aca="false">SUM(B49:M49)</f>
        <v>205670.22</v>
      </c>
    </row>
    <row r="50" customFormat="false" ht="12" hidden="false" customHeight="false" outlineLevel="0" collapsed="false">
      <c r="A50" s="128" t="s">
        <v>82</v>
      </c>
      <c r="B50" s="195" t="n">
        <v>98501.49</v>
      </c>
      <c r="I50" s="195"/>
      <c r="J50" s="195"/>
      <c r="K50" s="195"/>
      <c r="L50" s="195"/>
      <c r="M50" s="195"/>
      <c r="N50" s="200" t="n">
        <f aca="false">SUM(B50:M50)</f>
        <v>98501.49</v>
      </c>
    </row>
    <row r="52" customFormat="false" ht="12" hidden="false" customHeight="false" outlineLevel="0" collapsed="false">
      <c r="A52" s="128" t="s">
        <v>83</v>
      </c>
      <c r="B52" s="195" t="n">
        <f aca="false">SUM(B49:B50)-SUM(B47:B48)</f>
        <v>-4209.50999999995</v>
      </c>
      <c r="C52" s="195" t="n">
        <f aca="false">SUM(C49:C50)-SUM(C47:C48)</f>
        <v>-98501.49</v>
      </c>
      <c r="D52" s="195" t="n">
        <f aca="false">SUM(D49:D50)-SUM(D47:D48)</f>
        <v>0</v>
      </c>
      <c r="E52" s="195" t="n">
        <f aca="false">SUM(E49:E50)-SUM(E47:E48)</f>
        <v>0</v>
      </c>
      <c r="F52" s="195" t="n">
        <f aca="false">SUM(F49:F50)-SUM(F47:F48)</f>
        <v>0</v>
      </c>
      <c r="G52" s="195" t="n">
        <f aca="false">SUM(G49:G50)-SUM(G47:G48)</f>
        <v>0</v>
      </c>
      <c r="H52" s="195" t="n">
        <f aca="false">SUM(H49:H50)-SUM(H47:H48)</f>
        <v>0</v>
      </c>
      <c r="I52" s="195" t="n">
        <f aca="false">SUM(I49:I50)-SUM(I47:I48)</f>
        <v>0</v>
      </c>
      <c r="J52" s="195" t="n">
        <f aca="false">SUM(J49:J50)-SUM(J47:J48)</f>
        <v>0</v>
      </c>
      <c r="K52" s="195" t="n">
        <f aca="false">SUM(K49:K50)-SUM(K47:K48)</f>
        <v>0</v>
      </c>
      <c r="L52" s="195" t="n">
        <f aca="false">SUM(L49:L50)-SUM(L47:L48)</f>
        <v>0</v>
      </c>
      <c r="M52" s="195" t="n">
        <f aca="false">SUM(M49:M50)-SUM(M47:M48)</f>
        <v>0</v>
      </c>
      <c r="N52" s="195" t="n">
        <f aca="false">SUM(N49:N50)-SUM(N47:N48)</f>
        <v>-102711</v>
      </c>
    </row>
    <row r="53" customFormat="false" ht="12" hidden="false" customHeight="false" outlineLevel="0" collapsed="false">
      <c r="A53" s="128" t="s">
        <v>84</v>
      </c>
      <c r="B53" s="195" t="n">
        <f aca="false">B52/B48*100</f>
        <v>-1.91576209945726</v>
      </c>
      <c r="C53" s="195" t="e">
        <f aca="false">C52/C48*100</f>
        <v>#DIV/0!</v>
      </c>
      <c r="D53" s="195" t="e">
        <f aca="false">D52/D48*100</f>
        <v>#DIV/0!</v>
      </c>
      <c r="E53" s="195" t="e">
        <f aca="false">E52/E48*100</f>
        <v>#DIV/0!</v>
      </c>
      <c r="F53" s="195" t="e">
        <f aca="false">F52/F48*100</f>
        <v>#DIV/0!</v>
      </c>
      <c r="G53" s="195" t="e">
        <f aca="false">G52/G48*100</f>
        <v>#DIV/0!</v>
      </c>
      <c r="H53" s="195" t="e">
        <f aca="false">H52/H48*100</f>
        <v>#DIV/0!</v>
      </c>
      <c r="I53" s="195" t="e">
        <f aca="false">I52/I48*100</f>
        <v>#DIV/0!</v>
      </c>
      <c r="J53" s="195" t="e">
        <f aca="false">J52/J48*100</f>
        <v>#DIV/0!</v>
      </c>
      <c r="K53" s="195" t="e">
        <f aca="false">K52/K48*100</f>
        <v>#DIV/0!</v>
      </c>
      <c r="L53" s="195" t="e">
        <f aca="false">L52/L48*100</f>
        <v>#DIV/0!</v>
      </c>
      <c r="M53" s="195" t="e">
        <f aca="false">M52/M48*100</f>
        <v>#DIV/0!</v>
      </c>
      <c r="N53" s="195" t="n">
        <f aca="false">N52/N48*100</f>
        <v>-46.7441200988612</v>
      </c>
    </row>
    <row r="55" customFormat="false" ht="12" hidden="false" customHeight="false" outlineLevel="0" collapsed="false">
      <c r="A55" s="128" t="s">
        <v>85</v>
      </c>
      <c r="B55" s="195" t="n">
        <v>0</v>
      </c>
      <c r="C55" s="195" t="n">
        <v>0</v>
      </c>
      <c r="D55" s="195" t="n">
        <v>0</v>
      </c>
      <c r="E55" s="195" t="n">
        <v>0</v>
      </c>
      <c r="F55" s="195" t="n">
        <v>0</v>
      </c>
      <c r="G55" s="195" t="n">
        <v>0</v>
      </c>
      <c r="H55" s="195" t="n">
        <v>0</v>
      </c>
      <c r="I55" s="195" t="n">
        <v>0</v>
      </c>
      <c r="J55" s="195" t="n">
        <v>0</v>
      </c>
      <c r="K55" s="195" t="n">
        <v>0</v>
      </c>
      <c r="L55" s="195" t="n">
        <v>0</v>
      </c>
      <c r="M55" s="195" t="n">
        <v>0</v>
      </c>
      <c r="N55" s="200" t="n">
        <f aca="false">SUM(B55:M55)</f>
        <v>0</v>
      </c>
    </row>
    <row r="56" customFormat="false" ht="12" hidden="false" customHeight="false" outlineLevel="0" collapsed="false">
      <c r="I56" s="195"/>
      <c r="J56" s="195"/>
      <c r="K56" s="195"/>
      <c r="L56" s="195"/>
      <c r="M56" s="195"/>
    </row>
    <row r="57" customFormat="false" ht="12" hidden="false" customHeight="false" outlineLevel="0" collapsed="false">
      <c r="A57" s="128" t="s">
        <v>86</v>
      </c>
      <c r="B57" s="195" t="n">
        <f aca="false">B55+B52</f>
        <v>-4209.50999999995</v>
      </c>
      <c r="C57" s="195" t="n">
        <f aca="false">C55+C52</f>
        <v>-98501.49</v>
      </c>
      <c r="D57" s="195" t="n">
        <f aca="false">D55+D52</f>
        <v>0</v>
      </c>
      <c r="E57" s="195" t="n">
        <f aca="false">E55+E52</f>
        <v>0</v>
      </c>
      <c r="F57" s="195" t="n">
        <f aca="false">F55+F52</f>
        <v>0</v>
      </c>
      <c r="G57" s="195" t="n">
        <f aca="false">G55+G52</f>
        <v>0</v>
      </c>
      <c r="H57" s="195" t="n">
        <f aca="false">H55+H52</f>
        <v>0</v>
      </c>
      <c r="I57" s="195" t="n">
        <f aca="false">I55+I52</f>
        <v>0</v>
      </c>
      <c r="J57" s="195" t="n">
        <f aca="false">J55+J52</f>
        <v>0</v>
      </c>
      <c r="K57" s="195" t="n">
        <f aca="false">K55+K52</f>
        <v>0</v>
      </c>
      <c r="L57" s="195" t="n">
        <f aca="false">L55+L52</f>
        <v>0</v>
      </c>
      <c r="M57" s="195" t="n">
        <f aca="false">M55+M52</f>
        <v>0</v>
      </c>
      <c r="N57" s="195" t="n">
        <f aca="false">N55+N52</f>
        <v>-102711</v>
      </c>
    </row>
    <row r="58" customFormat="false" ht="12" hidden="false" customHeight="false" outlineLevel="0" collapsed="false">
      <c r="A58" s="128" t="s">
        <v>87</v>
      </c>
      <c r="B58" s="195" t="n">
        <f aca="false">B57/B48*100</f>
        <v>-1.91576209945726</v>
      </c>
      <c r="C58" s="195" t="e">
        <f aca="false">C57/C48*100</f>
        <v>#DIV/0!</v>
      </c>
      <c r="D58" s="195" t="e">
        <f aca="false">D57/D48*100</f>
        <v>#DIV/0!</v>
      </c>
      <c r="E58" s="195" t="e">
        <f aca="false">E57/E48*100</f>
        <v>#DIV/0!</v>
      </c>
      <c r="F58" s="195" t="e">
        <f aca="false">F57/F48*100</f>
        <v>#DIV/0!</v>
      </c>
      <c r="G58" s="195" t="e">
        <f aca="false">G57/G48*100</f>
        <v>#DIV/0!</v>
      </c>
      <c r="H58" s="195" t="e">
        <f aca="false">H57/H48*100</f>
        <v>#DIV/0!</v>
      </c>
      <c r="I58" s="195" t="e">
        <f aca="false">I57/I48*100</f>
        <v>#DIV/0!</v>
      </c>
      <c r="J58" s="195" t="e">
        <f aca="false">J57/J48*100</f>
        <v>#DIV/0!</v>
      </c>
      <c r="K58" s="195" t="e">
        <f aca="false">K57/K48*100</f>
        <v>#DIV/0!</v>
      </c>
      <c r="L58" s="195" t="e">
        <f aca="false">L57/L48*100</f>
        <v>#DIV/0!</v>
      </c>
      <c r="M58" s="195" t="e">
        <f aca="false">M57/M48*100</f>
        <v>#DIV/0!</v>
      </c>
      <c r="N58" s="195" t="n">
        <f aca="false">N57/N48*100</f>
        <v>-46.7441200988612</v>
      </c>
    </row>
    <row r="60" customFormat="false" ht="12" hidden="false" customHeight="false" outlineLevel="0" collapsed="false">
      <c r="A60" s="199" t="s">
        <v>147</v>
      </c>
      <c r="B60" s="128"/>
      <c r="C60" s="128"/>
      <c r="D60" s="128"/>
      <c r="E60" s="128"/>
      <c r="F60" s="128"/>
      <c r="G60" s="128"/>
      <c r="H60" s="128"/>
    </row>
    <row r="61" customFormat="false" ht="12" hidden="false" customHeight="false" outlineLevel="0" collapsed="false">
      <c r="A61" s="128" t="s">
        <v>80</v>
      </c>
      <c r="B61" s="195" t="n">
        <v>535361.92</v>
      </c>
      <c r="C61" s="195" t="n">
        <f aca="false">B64</f>
        <v>442075.43</v>
      </c>
      <c r="D61" s="195" t="n">
        <f aca="false">C64</f>
        <v>0</v>
      </c>
      <c r="E61" s="195" t="n">
        <f aca="false">D64</f>
        <v>0</v>
      </c>
      <c r="F61" s="195" t="n">
        <f aca="false">E64</f>
        <v>0</v>
      </c>
      <c r="G61" s="195" t="n">
        <f aca="false">F64</f>
        <v>0</v>
      </c>
      <c r="H61" s="195" t="n">
        <f aca="false">G64</f>
        <v>0</v>
      </c>
      <c r="I61" s="195" t="n">
        <f aca="false">H64</f>
        <v>0</v>
      </c>
      <c r="J61" s="195" t="n">
        <f aca="false">I64</f>
        <v>0</v>
      </c>
      <c r="K61" s="195" t="n">
        <f aca="false">J64</f>
        <v>0</v>
      </c>
      <c r="L61" s="195" t="n">
        <f aca="false">K64</f>
        <v>0</v>
      </c>
      <c r="M61" s="195" t="n">
        <f aca="false">L64</f>
        <v>0</v>
      </c>
      <c r="N61" s="200" t="n">
        <f aca="false">SUM(B61:M61)</f>
        <v>977437.35</v>
      </c>
    </row>
    <row r="62" customFormat="false" ht="12" hidden="false" customHeight="false" outlineLevel="0" collapsed="false">
      <c r="A62" s="128" t="s">
        <v>23</v>
      </c>
      <c r="B62" s="195" t="n">
        <v>203444.16</v>
      </c>
      <c r="G62" s="200"/>
      <c r="I62" s="195"/>
      <c r="J62" s="195"/>
      <c r="K62" s="195"/>
      <c r="L62" s="195"/>
      <c r="M62" s="195"/>
      <c r="N62" s="200" t="n">
        <f aca="false">SUM(B62:M62)</f>
        <v>203444.16</v>
      </c>
    </row>
    <row r="63" customFormat="false" ht="12" hidden="false" customHeight="false" outlineLevel="0" collapsed="false">
      <c r="A63" s="128" t="s">
        <v>81</v>
      </c>
      <c r="B63" s="195" t="n">
        <v>296453.26</v>
      </c>
      <c r="G63" s="200"/>
      <c r="I63" s="195"/>
      <c r="J63" s="195"/>
      <c r="K63" s="195"/>
      <c r="L63" s="195"/>
      <c r="M63" s="195"/>
      <c r="N63" s="200" t="n">
        <f aca="false">SUM(B63:M63)</f>
        <v>296453.26</v>
      </c>
    </row>
    <row r="64" customFormat="false" ht="12" hidden="false" customHeight="false" outlineLevel="0" collapsed="false">
      <c r="A64" s="128" t="s">
        <v>82</v>
      </c>
      <c r="B64" s="195" t="n">
        <v>442075.43</v>
      </c>
      <c r="G64" s="200"/>
      <c r="I64" s="195"/>
      <c r="J64" s="195"/>
      <c r="K64" s="195"/>
      <c r="L64" s="195"/>
      <c r="M64" s="195"/>
      <c r="N64" s="200" t="n">
        <f aca="false">SUM(B64:M64)</f>
        <v>442075.43</v>
      </c>
    </row>
    <row r="65" customFormat="false" ht="12" hidden="false" customHeight="false" outlineLevel="0" collapsed="false">
      <c r="G65" s="200"/>
      <c r="N65" s="200"/>
    </row>
    <row r="66" customFormat="false" ht="12" hidden="false" customHeight="false" outlineLevel="0" collapsed="false">
      <c r="A66" s="128" t="s">
        <v>83</v>
      </c>
      <c r="B66" s="195" t="n">
        <f aca="false">SUM(B63:B64)-SUM(B61:B62)</f>
        <v>-277.39000000013</v>
      </c>
      <c r="C66" s="195" t="n">
        <f aca="false">SUM(C63:C64)-SUM(C61:C62)</f>
        <v>-442075.43</v>
      </c>
      <c r="D66" s="195" t="n">
        <f aca="false">SUM(D63:D64)-SUM(D61:D62)</f>
        <v>0</v>
      </c>
      <c r="E66" s="195" t="n">
        <f aca="false">SUM(E63:E64)-SUM(E61:E62)</f>
        <v>0</v>
      </c>
      <c r="F66" s="195" t="n">
        <f aca="false">SUM(F63:F64)-SUM(F61:F62)</f>
        <v>0</v>
      </c>
      <c r="G66" s="195" t="n">
        <f aca="false">SUM(G63:G64)-SUM(G61:G62)</f>
        <v>0</v>
      </c>
      <c r="H66" s="195" t="n">
        <f aca="false">SUM(H63:H64)-SUM(H61:H62)</f>
        <v>0</v>
      </c>
      <c r="I66" s="195" t="n">
        <f aca="false">SUM(I63:I64)-SUM(I61:I62)</f>
        <v>0</v>
      </c>
      <c r="J66" s="195" t="n">
        <f aca="false">SUM(J63:J64)-SUM(J61:J62)</f>
        <v>0</v>
      </c>
      <c r="K66" s="195" t="n">
        <f aca="false">SUM(K63:K64)-SUM(K61:K62)</f>
        <v>0</v>
      </c>
      <c r="L66" s="195" t="n">
        <f aca="false">SUM(L63:L64)-SUM(L61:L62)</f>
        <v>0</v>
      </c>
      <c r="M66" s="195" t="n">
        <f aca="false">SUM(M63:M64)-SUM(M61:M62)</f>
        <v>0</v>
      </c>
      <c r="N66" s="195" t="n">
        <f aca="false">SUM(N63:N64)-SUM(N61:N62)</f>
        <v>-442352.82</v>
      </c>
    </row>
    <row r="67" customFormat="false" ht="12" hidden="false" customHeight="false" outlineLevel="0" collapsed="false">
      <c r="A67" s="128" t="s">
        <v>84</v>
      </c>
      <c r="B67" s="195" t="n">
        <f aca="false">B66/B62*100</f>
        <v>-0.136346995657251</v>
      </c>
      <c r="C67" s="195" t="e">
        <f aca="false">C66/C62*100</f>
        <v>#DIV/0!</v>
      </c>
      <c r="D67" s="195" t="e">
        <f aca="false">D66/D62*100</f>
        <v>#DIV/0!</v>
      </c>
      <c r="E67" s="195" t="e">
        <f aca="false">E66/E62*100</f>
        <v>#DIV/0!</v>
      </c>
      <c r="F67" s="195" t="e">
        <f aca="false">F66/F62*100</f>
        <v>#DIV/0!</v>
      </c>
      <c r="G67" s="195" t="e">
        <f aca="false">G66/G62*100</f>
        <v>#DIV/0!</v>
      </c>
      <c r="H67" s="195" t="e">
        <f aca="false">H66/H62*100</f>
        <v>#DIV/0!</v>
      </c>
      <c r="I67" s="195" t="e">
        <f aca="false">I66/I62*100</f>
        <v>#DIV/0!</v>
      </c>
      <c r="J67" s="195" t="e">
        <f aca="false">J66/J62*100</f>
        <v>#DIV/0!</v>
      </c>
      <c r="K67" s="195" t="e">
        <f aca="false">K66/K62*100</f>
        <v>#DIV/0!</v>
      </c>
      <c r="L67" s="195" t="e">
        <f aca="false">L66/L62*100</f>
        <v>#DIV/0!</v>
      </c>
      <c r="M67" s="195" t="e">
        <f aca="false">M66/M62*100</f>
        <v>#DIV/0!</v>
      </c>
      <c r="N67" s="195" t="n">
        <f aca="false">N66/N62*100</f>
        <v>-217.432056049188</v>
      </c>
    </row>
    <row r="68" customFormat="false" ht="12" hidden="false" customHeight="false" outlineLevel="0" collapsed="false">
      <c r="G68" s="200"/>
    </row>
    <row r="69" customFormat="false" ht="12" hidden="false" customHeight="false" outlineLevel="0" collapsed="false">
      <c r="A69" s="128" t="s">
        <v>85</v>
      </c>
      <c r="B69" s="195" t="n">
        <v>0</v>
      </c>
      <c r="C69" s="195" t="n">
        <v>0</v>
      </c>
      <c r="D69" s="195" t="n">
        <v>0</v>
      </c>
      <c r="E69" s="195" t="n">
        <v>0</v>
      </c>
      <c r="F69" s="195" t="n">
        <v>0</v>
      </c>
      <c r="G69" s="195" t="n">
        <v>0</v>
      </c>
      <c r="H69" s="195" t="n">
        <v>0</v>
      </c>
      <c r="I69" s="195" t="n">
        <v>0</v>
      </c>
      <c r="J69" s="195" t="n">
        <v>0</v>
      </c>
      <c r="K69" s="195" t="n">
        <v>0</v>
      </c>
      <c r="L69" s="195" t="n">
        <v>0</v>
      </c>
      <c r="M69" s="195" t="n">
        <v>0</v>
      </c>
      <c r="N69" s="200" t="n">
        <f aca="false">SUM(B69:M69)</f>
        <v>0</v>
      </c>
    </row>
    <row r="70" customFormat="false" ht="12" hidden="false" customHeight="false" outlineLevel="0" collapsed="false">
      <c r="I70" s="195"/>
      <c r="J70" s="195"/>
      <c r="K70" s="195"/>
      <c r="L70" s="195"/>
      <c r="M70" s="195"/>
    </row>
    <row r="71" customFormat="false" ht="12" hidden="false" customHeight="false" outlineLevel="0" collapsed="false">
      <c r="A71" s="128" t="s">
        <v>86</v>
      </c>
      <c r="B71" s="195" t="n">
        <f aca="false">B69+B66</f>
        <v>-277.39000000013</v>
      </c>
      <c r="C71" s="195" t="n">
        <f aca="false">C69+C66</f>
        <v>-442075.43</v>
      </c>
      <c r="D71" s="195" t="n">
        <f aca="false">D69+D66</f>
        <v>0</v>
      </c>
      <c r="E71" s="195" t="n">
        <f aca="false">E69+E66</f>
        <v>0</v>
      </c>
      <c r="F71" s="195" t="n">
        <f aca="false">F69+F66</f>
        <v>0</v>
      </c>
      <c r="G71" s="195" t="n">
        <f aca="false">G69+G66</f>
        <v>0</v>
      </c>
      <c r="H71" s="195" t="n">
        <f aca="false">H69+H66</f>
        <v>0</v>
      </c>
      <c r="I71" s="195" t="n">
        <f aca="false">I69+I66</f>
        <v>0</v>
      </c>
      <c r="J71" s="195" t="n">
        <f aca="false">J69+J66</f>
        <v>0</v>
      </c>
      <c r="K71" s="195" t="n">
        <f aca="false">K69+K66</f>
        <v>0</v>
      </c>
      <c r="L71" s="195" t="n">
        <f aca="false">L69+L66</f>
        <v>0</v>
      </c>
      <c r="M71" s="195" t="n">
        <f aca="false">M69+M66</f>
        <v>0</v>
      </c>
      <c r="N71" s="195" t="n">
        <f aca="false">N69+N66</f>
        <v>-442352.82</v>
      </c>
    </row>
    <row r="72" customFormat="false" ht="12" hidden="false" customHeight="false" outlineLevel="0" collapsed="false">
      <c r="A72" s="128" t="s">
        <v>87</v>
      </c>
      <c r="B72" s="195" t="n">
        <f aca="false">B71/B62*100</f>
        <v>-0.136346995657251</v>
      </c>
      <c r="C72" s="195" t="e">
        <f aca="false">C71/C62*100</f>
        <v>#DIV/0!</v>
      </c>
      <c r="D72" s="195" t="e">
        <f aca="false">D71/D62*100</f>
        <v>#DIV/0!</v>
      </c>
      <c r="E72" s="195" t="e">
        <f aca="false">E71/E62*100</f>
        <v>#DIV/0!</v>
      </c>
      <c r="F72" s="195" t="e">
        <f aca="false">F71/F62*100</f>
        <v>#DIV/0!</v>
      </c>
      <c r="G72" s="195" t="e">
        <f aca="false">G71/G62*100</f>
        <v>#DIV/0!</v>
      </c>
      <c r="H72" s="195" t="e">
        <f aca="false">H71/H62*100</f>
        <v>#DIV/0!</v>
      </c>
      <c r="I72" s="195" t="e">
        <f aca="false">I71/I62*100</f>
        <v>#DIV/0!</v>
      </c>
      <c r="J72" s="195" t="e">
        <f aca="false">J71/J62*100</f>
        <v>#DIV/0!</v>
      </c>
      <c r="K72" s="195" t="e">
        <f aca="false">K71/K62*100</f>
        <v>#DIV/0!</v>
      </c>
      <c r="L72" s="195" t="e">
        <f aca="false">L71/L62*100</f>
        <v>#DIV/0!</v>
      </c>
      <c r="M72" s="195" t="e">
        <f aca="false">M71/M62*100</f>
        <v>#DIV/0!</v>
      </c>
      <c r="N72" s="195" t="n">
        <f aca="false">N71/N62*100</f>
        <v>-217.432056049188</v>
      </c>
    </row>
    <row r="73" customFormat="false" ht="12" hidden="false" customHeight="false" outlineLevel="0" collapsed="false">
      <c r="G73" s="200"/>
    </row>
    <row r="74" customFormat="false" ht="12" hidden="false" customHeight="false" outlineLevel="0" collapsed="false">
      <c r="A74" s="199" t="s">
        <v>148</v>
      </c>
      <c r="G74" s="200"/>
    </row>
    <row r="75" customFormat="false" ht="12" hidden="false" customHeight="false" outlineLevel="0" collapsed="false">
      <c r="A75" s="128" t="s">
        <v>80</v>
      </c>
      <c r="B75" s="195" t="n">
        <v>60802.79</v>
      </c>
      <c r="C75" s="195" t="n">
        <f aca="false">B78</f>
        <v>62015.01</v>
      </c>
      <c r="D75" s="195" t="n">
        <f aca="false">C78</f>
        <v>0</v>
      </c>
      <c r="E75" s="195" t="n">
        <f aca="false">D78</f>
        <v>0</v>
      </c>
      <c r="F75" s="195" t="n">
        <f aca="false">E78</f>
        <v>0</v>
      </c>
      <c r="G75" s="195" t="n">
        <f aca="false">F78</f>
        <v>0</v>
      </c>
      <c r="H75" s="195" t="n">
        <f aca="false">G78</f>
        <v>0</v>
      </c>
      <c r="I75" s="195" t="n">
        <f aca="false">H78</f>
        <v>0</v>
      </c>
      <c r="J75" s="195" t="n">
        <f aca="false">I78</f>
        <v>0</v>
      </c>
      <c r="K75" s="195" t="n">
        <f aca="false">J78</f>
        <v>0</v>
      </c>
      <c r="L75" s="195" t="n">
        <f aca="false">K78</f>
        <v>0</v>
      </c>
      <c r="M75" s="195" t="n">
        <f aca="false">L78</f>
        <v>0</v>
      </c>
      <c r="N75" s="200" t="n">
        <f aca="false">SUM(B75:M75)</f>
        <v>122817.8</v>
      </c>
    </row>
    <row r="76" customFormat="false" ht="12" hidden="false" customHeight="false" outlineLevel="0" collapsed="false">
      <c r="A76" s="128" t="s">
        <v>23</v>
      </c>
      <c r="B76" s="195" t="n">
        <v>369252.47</v>
      </c>
      <c r="I76" s="195"/>
      <c r="J76" s="195"/>
      <c r="K76" s="195"/>
      <c r="L76" s="195"/>
      <c r="M76" s="195"/>
      <c r="N76" s="200" t="n">
        <f aca="false">SUM(B76:M76)</f>
        <v>369252.47</v>
      </c>
    </row>
    <row r="77" customFormat="false" ht="12" hidden="false" customHeight="false" outlineLevel="0" collapsed="false">
      <c r="A77" s="128" t="s">
        <v>81</v>
      </c>
      <c r="B77" s="195" t="n">
        <v>370204.98</v>
      </c>
      <c r="I77" s="195"/>
      <c r="J77" s="195"/>
      <c r="K77" s="195"/>
      <c r="L77" s="195"/>
      <c r="M77" s="195"/>
      <c r="N77" s="200" t="n">
        <f aca="false">SUM(B77:M77)</f>
        <v>370204.98</v>
      </c>
    </row>
    <row r="78" customFormat="false" ht="12" hidden="false" customHeight="false" outlineLevel="0" collapsed="false">
      <c r="A78" s="128" t="s">
        <v>82</v>
      </c>
      <c r="B78" s="195" t="n">
        <v>62015.01</v>
      </c>
      <c r="I78" s="195"/>
      <c r="J78" s="195"/>
      <c r="K78" s="195"/>
      <c r="L78" s="195"/>
      <c r="M78" s="195"/>
      <c r="N78" s="200" t="n">
        <f aca="false">SUM(B78:M78)</f>
        <v>62015.01</v>
      </c>
    </row>
    <row r="79" customFormat="false" ht="12" hidden="false" customHeight="false" outlineLevel="0" collapsed="false">
      <c r="I79" s="195"/>
      <c r="J79" s="195"/>
      <c r="K79" s="195"/>
      <c r="L79" s="195"/>
      <c r="M79" s="195"/>
    </row>
    <row r="80" customFormat="false" ht="12" hidden="false" customHeight="false" outlineLevel="0" collapsed="false">
      <c r="A80" s="128" t="s">
        <v>83</v>
      </c>
      <c r="B80" s="195" t="n">
        <f aca="false">SUM(B77:B78)-SUM(B75:B76)</f>
        <v>2164.73000000004</v>
      </c>
      <c r="C80" s="195" t="n">
        <f aca="false">SUM(C77:C78)-SUM(C75:C76)</f>
        <v>-62015.01</v>
      </c>
      <c r="D80" s="195" t="n">
        <f aca="false">SUM(D77:D78)-SUM(D75:D76)</f>
        <v>0</v>
      </c>
      <c r="E80" s="195" t="n">
        <f aca="false">SUM(E77:E78)-SUM(E75:E76)</f>
        <v>0</v>
      </c>
      <c r="F80" s="195" t="n">
        <f aca="false">SUM(F77:F78)-SUM(F75:F76)</f>
        <v>0</v>
      </c>
      <c r="G80" s="195" t="n">
        <f aca="false">SUM(G77:G78)-SUM(G75:G76)</f>
        <v>0</v>
      </c>
      <c r="H80" s="195" t="n">
        <f aca="false">SUM(H77:H78)-SUM(H75:H76)</f>
        <v>0</v>
      </c>
      <c r="I80" s="195" t="n">
        <f aca="false">SUM(I77:I78)-SUM(I75:I76)</f>
        <v>0</v>
      </c>
      <c r="J80" s="195" t="n">
        <f aca="false">SUM(J77:J78)-SUM(J75:J76)</f>
        <v>0</v>
      </c>
      <c r="K80" s="195" t="n">
        <f aca="false">SUM(K77:K78)-SUM(K75:K76)</f>
        <v>0</v>
      </c>
      <c r="L80" s="195" t="n">
        <f aca="false">SUM(L77:L78)-SUM(L75:L76)</f>
        <v>0</v>
      </c>
      <c r="M80" s="195" t="n">
        <f aca="false">SUM(M77:M78)-SUM(M75:M76)</f>
        <v>0</v>
      </c>
      <c r="N80" s="195" t="n">
        <f aca="false">SUM(N77:N78)-SUM(N75:N76)</f>
        <v>-59850.28</v>
      </c>
    </row>
    <row r="81" customFormat="false" ht="12" hidden="false" customHeight="false" outlineLevel="0" collapsed="false">
      <c r="A81" s="128" t="s">
        <v>84</v>
      </c>
      <c r="B81" s="195" t="n">
        <f aca="false">B80/B76*100</f>
        <v>0.586246586244918</v>
      </c>
      <c r="C81" s="195" t="e">
        <f aca="false">C80/C76*100</f>
        <v>#DIV/0!</v>
      </c>
      <c r="D81" s="195" t="e">
        <f aca="false">D80/D76*100</f>
        <v>#DIV/0!</v>
      </c>
      <c r="E81" s="195" t="e">
        <f aca="false">E80/E76*100</f>
        <v>#DIV/0!</v>
      </c>
      <c r="F81" s="195" t="e">
        <f aca="false">F80/F76*100</f>
        <v>#DIV/0!</v>
      </c>
      <c r="G81" s="195" t="e">
        <f aca="false">G80/G76*100</f>
        <v>#DIV/0!</v>
      </c>
      <c r="H81" s="195" t="e">
        <f aca="false">H80/H76*100</f>
        <v>#DIV/0!</v>
      </c>
      <c r="I81" s="195" t="e">
        <f aca="false">I80/I76*100</f>
        <v>#DIV/0!</v>
      </c>
      <c r="J81" s="195" t="e">
        <f aca="false">J80/J76*100</f>
        <v>#DIV/0!</v>
      </c>
      <c r="K81" s="195" t="e">
        <f aca="false">K80/K76*100</f>
        <v>#DIV/0!</v>
      </c>
      <c r="L81" s="195" t="e">
        <f aca="false">L80/L76*100</f>
        <v>#DIV/0!</v>
      </c>
      <c r="M81" s="195" t="e">
        <f aca="false">M80/M76*100</f>
        <v>#DIV/0!</v>
      </c>
      <c r="N81" s="195" t="n">
        <f aca="false">N80/N76*100</f>
        <v>-16.2084982126186</v>
      </c>
    </row>
    <row r="83" customFormat="false" ht="12" hidden="false" customHeight="false" outlineLevel="0" collapsed="false">
      <c r="A83" s="128" t="s">
        <v>85</v>
      </c>
      <c r="B83" s="195" t="n">
        <v>0</v>
      </c>
      <c r="C83" s="195" t="n">
        <v>0</v>
      </c>
      <c r="D83" s="195" t="n">
        <v>0</v>
      </c>
      <c r="E83" s="195" t="n">
        <v>0</v>
      </c>
      <c r="F83" s="195" t="n">
        <v>0</v>
      </c>
      <c r="G83" s="195" t="n">
        <v>0</v>
      </c>
      <c r="H83" s="195" t="n">
        <v>0</v>
      </c>
      <c r="I83" s="195" t="n">
        <v>0</v>
      </c>
      <c r="J83" s="195" t="n">
        <v>0</v>
      </c>
      <c r="K83" s="195" t="n">
        <v>0</v>
      </c>
      <c r="L83" s="195" t="n">
        <v>0</v>
      </c>
      <c r="M83" s="195" t="n">
        <v>0</v>
      </c>
      <c r="N83" s="200" t="n">
        <f aca="false">SUM(B83:M83)</f>
        <v>0</v>
      </c>
    </row>
    <row r="84" customFormat="false" ht="12" hidden="false" customHeight="false" outlineLevel="0" collapsed="false">
      <c r="I84" s="195"/>
      <c r="J84" s="195"/>
      <c r="K84" s="195"/>
      <c r="L84" s="195"/>
      <c r="M84" s="195"/>
    </row>
    <row r="85" customFormat="false" ht="12" hidden="false" customHeight="false" outlineLevel="0" collapsed="false">
      <c r="A85" s="128" t="s">
        <v>86</v>
      </c>
      <c r="B85" s="195" t="n">
        <f aca="false">B83+B80</f>
        <v>2164.73000000004</v>
      </c>
      <c r="C85" s="195" t="n">
        <f aca="false">C83+C80</f>
        <v>-62015.01</v>
      </c>
      <c r="D85" s="195" t="n">
        <f aca="false">D83+D80</f>
        <v>0</v>
      </c>
      <c r="E85" s="195" t="n">
        <f aca="false">E83+E80</f>
        <v>0</v>
      </c>
      <c r="F85" s="195" t="n">
        <f aca="false">F83+F80</f>
        <v>0</v>
      </c>
      <c r="G85" s="195" t="n">
        <f aca="false">G83+G80</f>
        <v>0</v>
      </c>
      <c r="H85" s="195" t="n">
        <f aca="false">H83+H80</f>
        <v>0</v>
      </c>
      <c r="I85" s="195" t="n">
        <f aca="false">I83+I80</f>
        <v>0</v>
      </c>
      <c r="J85" s="195" t="n">
        <f aca="false">J83+J80</f>
        <v>0</v>
      </c>
      <c r="K85" s="195" t="n">
        <f aca="false">K83+K80</f>
        <v>0</v>
      </c>
      <c r="L85" s="195" t="n">
        <f aca="false">L83+L80</f>
        <v>0</v>
      </c>
      <c r="M85" s="195" t="n">
        <f aca="false">M83+M80</f>
        <v>0</v>
      </c>
      <c r="N85" s="195" t="n">
        <f aca="false">N83+N80</f>
        <v>-59850.28</v>
      </c>
    </row>
    <row r="86" customFormat="false" ht="12" hidden="false" customHeight="false" outlineLevel="0" collapsed="false">
      <c r="A86" s="128" t="s">
        <v>87</v>
      </c>
      <c r="B86" s="195" t="n">
        <f aca="false">B85/B76*100</f>
        <v>0.586246586244918</v>
      </c>
      <c r="C86" s="195" t="e">
        <f aca="false">C85/C76*100</f>
        <v>#DIV/0!</v>
      </c>
      <c r="D86" s="195" t="e">
        <f aca="false">D85/D76*100</f>
        <v>#DIV/0!</v>
      </c>
      <c r="E86" s="195" t="e">
        <f aca="false">E85/E76*100</f>
        <v>#DIV/0!</v>
      </c>
      <c r="F86" s="195" t="e">
        <f aca="false">F85/F76*100</f>
        <v>#DIV/0!</v>
      </c>
      <c r="G86" s="195" t="e">
        <f aca="false">G85/G76*100</f>
        <v>#DIV/0!</v>
      </c>
      <c r="H86" s="195" t="e">
        <f aca="false">H85/H76*100</f>
        <v>#DIV/0!</v>
      </c>
      <c r="I86" s="195" t="e">
        <f aca="false">I85/I76*100</f>
        <v>#DIV/0!</v>
      </c>
      <c r="J86" s="195" t="e">
        <f aca="false">J85/J76*100</f>
        <v>#DIV/0!</v>
      </c>
      <c r="K86" s="195" t="e">
        <f aca="false">K85/K76*100</f>
        <v>#DIV/0!</v>
      </c>
      <c r="L86" s="195" t="e">
        <f aca="false">L85/L76*100</f>
        <v>#DIV/0!</v>
      </c>
      <c r="M86" s="195" t="e">
        <f aca="false">M85/M76*100</f>
        <v>#DIV/0!</v>
      </c>
      <c r="N86" s="195" t="n">
        <f aca="false">N85/N76*100</f>
        <v>-16.2084982126186</v>
      </c>
    </row>
    <row r="88" customFormat="false" ht="12" hidden="false" customHeight="false" outlineLevel="0" collapsed="false">
      <c r="A88" s="199" t="s">
        <v>149</v>
      </c>
      <c r="B88" s="201"/>
      <c r="C88" s="201"/>
      <c r="D88" s="201"/>
      <c r="E88" s="201"/>
      <c r="F88" s="201"/>
      <c r="G88" s="201"/>
      <c r="H88" s="201"/>
      <c r="I88" s="196"/>
      <c r="J88" s="196"/>
      <c r="K88" s="196"/>
      <c r="L88" s="196"/>
      <c r="M88" s="196"/>
      <c r="N88" s="201"/>
      <c r="O88" s="196"/>
    </row>
    <row r="89" customFormat="false" ht="12" hidden="false" customHeight="false" outlineLevel="0" collapsed="false">
      <c r="A89" s="128" t="s">
        <v>80</v>
      </c>
      <c r="B89" s="195" t="n">
        <v>0</v>
      </c>
      <c r="C89" s="195" t="n">
        <v>0</v>
      </c>
      <c r="D89" s="195" t="n">
        <v>0</v>
      </c>
      <c r="E89" s="195" t="n">
        <f aca="false">D92</f>
        <v>0</v>
      </c>
      <c r="F89" s="195" t="n">
        <v>0</v>
      </c>
      <c r="G89" s="195" t="n">
        <v>0</v>
      </c>
      <c r="H89" s="195" t="n">
        <v>0</v>
      </c>
      <c r="I89" s="195" t="n">
        <v>0</v>
      </c>
      <c r="J89" s="195" t="n">
        <v>0</v>
      </c>
      <c r="K89" s="195" t="n">
        <f aca="false">J92</f>
        <v>0</v>
      </c>
      <c r="L89" s="195" t="n">
        <f aca="false">K92</f>
        <v>0</v>
      </c>
      <c r="M89" s="195" t="n">
        <v>0</v>
      </c>
      <c r="N89" s="200" t="n">
        <f aca="false">SUM(B89:M89)</f>
        <v>0</v>
      </c>
    </row>
    <row r="90" customFormat="false" ht="12" hidden="false" customHeight="false" outlineLevel="0" collapsed="false">
      <c r="A90" s="128" t="s">
        <v>23</v>
      </c>
      <c r="B90" s="195" t="n">
        <v>132713.34</v>
      </c>
      <c r="I90" s="195"/>
      <c r="J90" s="195"/>
      <c r="K90" s="195"/>
      <c r="L90" s="195"/>
      <c r="M90" s="195"/>
      <c r="N90" s="200" t="n">
        <f aca="false">SUM(B90:M90)</f>
        <v>132713.34</v>
      </c>
    </row>
    <row r="91" customFormat="false" ht="12" hidden="false" customHeight="false" outlineLevel="0" collapsed="false">
      <c r="A91" s="128" t="s">
        <v>81</v>
      </c>
      <c r="B91" s="195" t="n">
        <v>133463.87</v>
      </c>
      <c r="I91" s="195"/>
      <c r="J91" s="195"/>
      <c r="K91" s="195"/>
      <c r="L91" s="195"/>
      <c r="M91" s="195"/>
      <c r="N91" s="200" t="n">
        <f aca="false">SUM(B91:M91)</f>
        <v>133463.87</v>
      </c>
    </row>
    <row r="92" customFormat="false" ht="12" hidden="false" customHeight="false" outlineLevel="0" collapsed="false">
      <c r="A92" s="128" t="s">
        <v>82</v>
      </c>
      <c r="B92" s="195" t="n">
        <v>0</v>
      </c>
      <c r="C92" s="195" t="n">
        <v>0</v>
      </c>
      <c r="D92" s="195" t="n">
        <v>0</v>
      </c>
      <c r="E92" s="195" t="n">
        <v>0</v>
      </c>
      <c r="F92" s="195" t="n">
        <v>0</v>
      </c>
      <c r="G92" s="195" t="n">
        <v>0</v>
      </c>
      <c r="H92" s="195" t="n">
        <v>0</v>
      </c>
      <c r="I92" s="195" t="n">
        <v>0</v>
      </c>
      <c r="J92" s="195" t="n">
        <v>0</v>
      </c>
      <c r="K92" s="195" t="n">
        <v>0</v>
      </c>
      <c r="L92" s="195" t="n">
        <v>0</v>
      </c>
      <c r="M92" s="195" t="n">
        <v>0</v>
      </c>
      <c r="N92" s="200" t="n">
        <f aca="false">SUM(B92:M92)</f>
        <v>0</v>
      </c>
    </row>
    <row r="93" customFormat="false" ht="12" hidden="false" customHeight="false" outlineLevel="0" collapsed="false">
      <c r="N93" s="200"/>
    </row>
    <row r="94" customFormat="false" ht="12" hidden="false" customHeight="false" outlineLevel="0" collapsed="false">
      <c r="A94" s="128" t="s">
        <v>83</v>
      </c>
      <c r="B94" s="195" t="n">
        <f aca="false">SUM(B91:B92)-SUM(B89:B90)</f>
        <v>750.529999999999</v>
      </c>
      <c r="C94" s="195" t="n">
        <f aca="false">SUM(C91:C92)-SUM(C89:C90)</f>
        <v>0</v>
      </c>
      <c r="D94" s="195" t="n">
        <f aca="false">SUM(D91:D92)-SUM(D89:D90)</f>
        <v>0</v>
      </c>
      <c r="E94" s="195" t="n">
        <f aca="false">SUM(E91:E92)-SUM(E89:E90)</f>
        <v>0</v>
      </c>
      <c r="F94" s="195" t="n">
        <f aca="false">SUM(F91:F92)-SUM(F89:F90)</f>
        <v>0</v>
      </c>
      <c r="G94" s="195" t="n">
        <f aca="false">SUM(G91:G92)-SUM(G89:G90)</f>
        <v>0</v>
      </c>
      <c r="H94" s="195" t="n">
        <f aca="false">SUM(H91:H92)-SUM(H89:H90)</f>
        <v>0</v>
      </c>
      <c r="I94" s="195" t="n">
        <f aca="false">SUM(I91:I92)-SUM(I89:I90)</f>
        <v>0</v>
      </c>
      <c r="J94" s="195" t="n">
        <f aca="false">SUM(J91:J92)-SUM(J89:J90)</f>
        <v>0</v>
      </c>
      <c r="K94" s="195" t="n">
        <f aca="false">SUM(K91:K92)-SUM(K89:K90)</f>
        <v>0</v>
      </c>
      <c r="L94" s="195" t="n">
        <f aca="false">SUM(L91:L92)-SUM(L89:L90)</f>
        <v>0</v>
      </c>
      <c r="M94" s="195" t="n">
        <f aca="false">SUM(M91:M92)-SUM(M89:M90)</f>
        <v>0</v>
      </c>
      <c r="N94" s="195" t="n">
        <f aca="false">SUM(N91:N92)-SUM(N89:N90)</f>
        <v>750.529999999999</v>
      </c>
    </row>
    <row r="95" customFormat="false" ht="12" hidden="false" customHeight="false" outlineLevel="0" collapsed="false">
      <c r="A95" s="128" t="s">
        <v>84</v>
      </c>
      <c r="B95" s="195" t="n">
        <f aca="false">B94/B90*100</f>
        <v>0.565527173078455</v>
      </c>
      <c r="C95" s="195" t="e">
        <f aca="false">C94/C90*100</f>
        <v>#DIV/0!</v>
      </c>
      <c r="D95" s="195" t="e">
        <f aca="false">D94/D90*100</f>
        <v>#DIV/0!</v>
      </c>
      <c r="E95" s="195" t="e">
        <f aca="false">E94/E90*100</f>
        <v>#DIV/0!</v>
      </c>
      <c r="F95" s="195" t="e">
        <f aca="false">F94/F90*100</f>
        <v>#DIV/0!</v>
      </c>
      <c r="G95" s="195" t="e">
        <f aca="false">G94/G90*100</f>
        <v>#DIV/0!</v>
      </c>
      <c r="H95" s="195" t="e">
        <f aca="false">H94/H90*100</f>
        <v>#DIV/0!</v>
      </c>
      <c r="I95" s="195" t="e">
        <f aca="false">I94/I90*100</f>
        <v>#DIV/0!</v>
      </c>
      <c r="J95" s="195" t="e">
        <f aca="false">J94/J90*100</f>
        <v>#DIV/0!</v>
      </c>
      <c r="K95" s="195" t="e">
        <f aca="false">K94/K90*100</f>
        <v>#DIV/0!</v>
      </c>
      <c r="L95" s="195" t="e">
        <f aca="false">L94/L90*100</f>
        <v>#DIV/0!</v>
      </c>
      <c r="M95" s="195" t="e">
        <f aca="false">M94/M90*100</f>
        <v>#DIV/0!</v>
      </c>
      <c r="N95" s="195" t="n">
        <f aca="false">N94/N90*100</f>
        <v>0.565527173078455</v>
      </c>
    </row>
    <row r="97" customFormat="false" ht="12" hidden="false" customHeight="false" outlineLevel="0" collapsed="false">
      <c r="A97" s="128" t="s">
        <v>85</v>
      </c>
      <c r="B97" s="195" t="n">
        <v>0</v>
      </c>
      <c r="C97" s="195" t="n">
        <v>0</v>
      </c>
      <c r="D97" s="195" t="n">
        <v>0</v>
      </c>
      <c r="E97" s="195" t="n">
        <v>0</v>
      </c>
      <c r="F97" s="195" t="n">
        <v>0</v>
      </c>
      <c r="G97" s="195" t="n">
        <v>0</v>
      </c>
      <c r="H97" s="195" t="n">
        <v>0</v>
      </c>
      <c r="I97" s="195" t="n">
        <v>0</v>
      </c>
      <c r="J97" s="195" t="n">
        <v>0</v>
      </c>
      <c r="K97" s="195" t="n">
        <v>0</v>
      </c>
      <c r="L97" s="195" t="n">
        <v>0</v>
      </c>
      <c r="M97" s="195" t="n">
        <v>0</v>
      </c>
      <c r="N97" s="200" t="n">
        <f aca="false">SUM(B97:M97)</f>
        <v>0</v>
      </c>
    </row>
    <row r="98" customFormat="false" ht="12" hidden="false" customHeight="false" outlineLevel="0" collapsed="false">
      <c r="I98" s="195"/>
      <c r="J98" s="195"/>
      <c r="K98" s="195"/>
      <c r="L98" s="195"/>
      <c r="M98" s="195"/>
    </row>
    <row r="99" customFormat="false" ht="12" hidden="false" customHeight="false" outlineLevel="0" collapsed="false">
      <c r="A99" s="128" t="s">
        <v>86</v>
      </c>
      <c r="B99" s="195" t="n">
        <f aca="false">B97+B94</f>
        <v>750.529999999999</v>
      </c>
      <c r="C99" s="195" t="n">
        <f aca="false">C97+C94</f>
        <v>0</v>
      </c>
      <c r="D99" s="195" t="n">
        <f aca="false">D97+D94</f>
        <v>0</v>
      </c>
      <c r="E99" s="195" t="n">
        <f aca="false">E97+E94</f>
        <v>0</v>
      </c>
      <c r="F99" s="195" t="n">
        <f aca="false">F97+F94</f>
        <v>0</v>
      </c>
      <c r="G99" s="195" t="n">
        <f aca="false">G97+G94</f>
        <v>0</v>
      </c>
      <c r="H99" s="195" t="n">
        <f aca="false">H97+H94</f>
        <v>0</v>
      </c>
      <c r="I99" s="195" t="n">
        <f aca="false">I97+I94</f>
        <v>0</v>
      </c>
      <c r="J99" s="195" t="n">
        <f aca="false">J97+J94</f>
        <v>0</v>
      </c>
      <c r="K99" s="195" t="n">
        <f aca="false">K97+K94</f>
        <v>0</v>
      </c>
      <c r="L99" s="195" t="n">
        <f aca="false">L97+L94</f>
        <v>0</v>
      </c>
      <c r="M99" s="195" t="n">
        <f aca="false">M97+M94</f>
        <v>0</v>
      </c>
      <c r="N99" s="195" t="n">
        <f aca="false">N97+N94</f>
        <v>750.529999999999</v>
      </c>
    </row>
    <row r="100" customFormat="false" ht="12" hidden="false" customHeight="false" outlineLevel="0" collapsed="false">
      <c r="A100" s="128" t="s">
        <v>87</v>
      </c>
      <c r="B100" s="195" t="n">
        <f aca="false">B99/B90*100</f>
        <v>0.565527173078455</v>
      </c>
      <c r="C100" s="195" t="e">
        <f aca="false">C99/C90*100</f>
        <v>#DIV/0!</v>
      </c>
      <c r="D100" s="195" t="e">
        <f aca="false">D99/D90*100</f>
        <v>#DIV/0!</v>
      </c>
      <c r="E100" s="195" t="e">
        <f aca="false">E99/E90*100</f>
        <v>#DIV/0!</v>
      </c>
      <c r="F100" s="195" t="e">
        <f aca="false">F99/F90*100</f>
        <v>#DIV/0!</v>
      </c>
      <c r="G100" s="195" t="e">
        <f aca="false">G99/G90*100</f>
        <v>#DIV/0!</v>
      </c>
      <c r="H100" s="195" t="e">
        <f aca="false">H99/H90*100</f>
        <v>#DIV/0!</v>
      </c>
      <c r="I100" s="195" t="e">
        <f aca="false">I99/I90*100</f>
        <v>#DIV/0!</v>
      </c>
      <c r="J100" s="195" t="e">
        <f aca="false">J99/J90*100</f>
        <v>#DIV/0!</v>
      </c>
      <c r="K100" s="195" t="e">
        <f aca="false">K99/K90*100</f>
        <v>#DIV/0!</v>
      </c>
      <c r="L100" s="195" t="e">
        <f aca="false">L99/L90*100</f>
        <v>#DIV/0!</v>
      </c>
      <c r="M100" s="195" t="e">
        <f aca="false">M99/M90*100</f>
        <v>#DIV/0!</v>
      </c>
      <c r="N100" s="195" t="n">
        <f aca="false">N99/N90*100</f>
        <v>0.565527173078455</v>
      </c>
    </row>
    <row r="102" customFormat="false" ht="12" hidden="false" customHeight="false" outlineLevel="0" collapsed="false">
      <c r="A102" s="199" t="s">
        <v>150</v>
      </c>
    </row>
    <row r="103" customFormat="false" ht="12" hidden="false" customHeight="false" outlineLevel="0" collapsed="false">
      <c r="A103" s="128" t="s">
        <v>80</v>
      </c>
      <c r="B103" s="195" t="n">
        <v>4029.9</v>
      </c>
      <c r="C103" s="195" t="n">
        <f aca="false">B106</f>
        <v>7475.98</v>
      </c>
      <c r="D103" s="195" t="n">
        <f aca="false">C106</f>
        <v>0</v>
      </c>
      <c r="E103" s="195" t="n">
        <f aca="false">D106</f>
        <v>0</v>
      </c>
      <c r="F103" s="195" t="n">
        <f aca="false">E106</f>
        <v>0</v>
      </c>
      <c r="G103" s="195" t="n">
        <f aca="false">F106</f>
        <v>0</v>
      </c>
      <c r="H103" s="195" t="n">
        <f aca="false">G106</f>
        <v>0</v>
      </c>
      <c r="I103" s="195" t="n">
        <f aca="false">H106</f>
        <v>0</v>
      </c>
      <c r="J103" s="195" t="n">
        <f aca="false">I106</f>
        <v>0</v>
      </c>
      <c r="K103" s="195" t="n">
        <f aca="false">J106</f>
        <v>0</v>
      </c>
      <c r="L103" s="195" t="n">
        <f aca="false">K106</f>
        <v>0</v>
      </c>
      <c r="M103" s="195" t="n">
        <f aca="false">L106</f>
        <v>0</v>
      </c>
      <c r="N103" s="200" t="n">
        <f aca="false">SUM(B103:M103)</f>
        <v>11505.88</v>
      </c>
    </row>
    <row r="104" customFormat="false" ht="12" hidden="false" customHeight="false" outlineLevel="0" collapsed="false">
      <c r="A104" s="128" t="s">
        <v>23</v>
      </c>
      <c r="B104" s="195" t="n">
        <v>55200.93</v>
      </c>
      <c r="I104" s="195"/>
      <c r="J104" s="195"/>
      <c r="K104" s="195"/>
      <c r="L104" s="195"/>
      <c r="M104" s="195"/>
      <c r="N104" s="200" t="n">
        <f aca="false">SUM(B104:M104)</f>
        <v>55200.93</v>
      </c>
    </row>
    <row r="105" customFormat="false" ht="12" hidden="false" customHeight="false" outlineLevel="0" collapsed="false">
      <c r="A105" s="128" t="s">
        <v>81</v>
      </c>
      <c r="B105" s="195" t="n">
        <v>51210.69</v>
      </c>
      <c r="I105" s="195"/>
      <c r="J105" s="195"/>
      <c r="K105" s="195"/>
      <c r="L105" s="195"/>
      <c r="M105" s="195"/>
      <c r="N105" s="200" t="n">
        <f aca="false">SUM(B105:M105)</f>
        <v>51210.69</v>
      </c>
    </row>
    <row r="106" customFormat="false" ht="12" hidden="false" customHeight="false" outlineLevel="0" collapsed="false">
      <c r="A106" s="128" t="s">
        <v>82</v>
      </c>
      <c r="B106" s="195" t="n">
        <v>7475.98</v>
      </c>
      <c r="I106" s="195"/>
      <c r="J106" s="195"/>
      <c r="K106" s="195"/>
      <c r="L106" s="195"/>
      <c r="M106" s="195"/>
      <c r="N106" s="200" t="n">
        <f aca="false">SUM(B106:M106)</f>
        <v>7475.98</v>
      </c>
    </row>
    <row r="108" customFormat="false" ht="12" hidden="false" customHeight="false" outlineLevel="0" collapsed="false">
      <c r="A108" s="128" t="s">
        <v>83</v>
      </c>
      <c r="B108" s="195" t="n">
        <f aca="false">SUM(B105:B106)-SUM(B103:B104)</f>
        <v>-544.160000000004</v>
      </c>
      <c r="C108" s="195" t="n">
        <f aca="false">SUM(C105:C106)-SUM(C103:C104)</f>
        <v>-7475.98</v>
      </c>
      <c r="D108" s="195" t="n">
        <f aca="false">SUM(D105:D106)-SUM(D103:D104)</f>
        <v>0</v>
      </c>
      <c r="E108" s="195" t="n">
        <f aca="false">SUM(E105:E106)-SUM(E103:E104)</f>
        <v>0</v>
      </c>
      <c r="F108" s="195" t="n">
        <f aca="false">SUM(F105:F106)-SUM(F103:F104)</f>
        <v>0</v>
      </c>
      <c r="G108" s="195" t="n">
        <f aca="false">SUM(G105:G106)-SUM(G103:G104)</f>
        <v>0</v>
      </c>
      <c r="H108" s="195" t="n">
        <f aca="false">SUM(H105:H106)-SUM(H103:H104)</f>
        <v>0</v>
      </c>
      <c r="I108" s="195" t="n">
        <f aca="false">SUM(I105:I106)-SUM(I103:I104)</f>
        <v>0</v>
      </c>
      <c r="J108" s="195" t="n">
        <f aca="false">SUM(J105:J106)-SUM(J103:J104)</f>
        <v>0</v>
      </c>
      <c r="K108" s="195" t="n">
        <f aca="false">SUM(K105:K106)-SUM(K103:K104)</f>
        <v>0</v>
      </c>
      <c r="L108" s="195" t="n">
        <f aca="false">SUM(L105:L106)-SUM(L103:L104)</f>
        <v>0</v>
      </c>
      <c r="M108" s="195" t="n">
        <f aca="false">SUM(M105:M106)-SUM(M103:M104)</f>
        <v>0</v>
      </c>
      <c r="N108" s="195" t="n">
        <f aca="false">SUM(N105:N106)-SUM(N103:N104)</f>
        <v>-8020.14</v>
      </c>
    </row>
    <row r="109" customFormat="false" ht="12" hidden="false" customHeight="false" outlineLevel="0" collapsed="false">
      <c r="A109" s="128" t="s">
        <v>84</v>
      </c>
      <c r="B109" s="195" t="n">
        <f aca="false">B108/B104*100</f>
        <v>-0.985780493190972</v>
      </c>
      <c r="C109" s="195" t="e">
        <f aca="false">C108/C104*100</f>
        <v>#DIV/0!</v>
      </c>
      <c r="D109" s="195" t="e">
        <f aca="false">D108/D104*100</f>
        <v>#DIV/0!</v>
      </c>
      <c r="E109" s="195" t="e">
        <f aca="false">E108/E104*100</f>
        <v>#DIV/0!</v>
      </c>
      <c r="F109" s="195" t="e">
        <f aca="false">F108/F104*100</f>
        <v>#DIV/0!</v>
      </c>
      <c r="G109" s="195" t="e">
        <f aca="false">G108/G104*100</f>
        <v>#DIV/0!</v>
      </c>
      <c r="H109" s="195" t="e">
        <f aca="false">H108/H104*100</f>
        <v>#DIV/0!</v>
      </c>
      <c r="I109" s="195" t="e">
        <f aca="false">I108/I104*100</f>
        <v>#DIV/0!</v>
      </c>
      <c r="J109" s="195" t="e">
        <f aca="false">J108/J104*100</f>
        <v>#DIV/0!</v>
      </c>
      <c r="K109" s="195" t="e">
        <f aca="false">K108/K104*100</f>
        <v>#DIV/0!</v>
      </c>
      <c r="L109" s="195" t="e">
        <f aca="false">L108/L104*100</f>
        <v>#DIV/0!</v>
      </c>
      <c r="M109" s="195" t="e">
        <f aca="false">M108/M104*100</f>
        <v>#DIV/0!</v>
      </c>
      <c r="N109" s="195" t="n">
        <f aca="false">N108/N104*100</f>
        <v>-14.5289943484648</v>
      </c>
    </row>
    <row r="111" customFormat="false" ht="12" hidden="false" customHeight="false" outlineLevel="0" collapsed="false">
      <c r="A111" s="128" t="s">
        <v>85</v>
      </c>
      <c r="B111" s="195" t="n">
        <v>0</v>
      </c>
      <c r="C111" s="195" t="n">
        <v>0</v>
      </c>
      <c r="D111" s="195" t="n">
        <v>0</v>
      </c>
      <c r="E111" s="195" t="n">
        <v>0</v>
      </c>
      <c r="F111" s="195" t="n">
        <v>0</v>
      </c>
      <c r="G111" s="195" t="n">
        <v>0</v>
      </c>
      <c r="H111" s="195" t="n">
        <v>0</v>
      </c>
      <c r="I111" s="195" t="n">
        <v>0</v>
      </c>
      <c r="J111" s="195" t="n">
        <v>0</v>
      </c>
      <c r="K111" s="195" t="n">
        <v>0</v>
      </c>
      <c r="L111" s="195" t="n">
        <v>0</v>
      </c>
      <c r="M111" s="195" t="n">
        <v>0</v>
      </c>
      <c r="N111" s="200" t="n">
        <f aca="false">SUM(B111:M111)</f>
        <v>0</v>
      </c>
    </row>
    <row r="112" customFormat="false" ht="12" hidden="false" customHeight="false" outlineLevel="0" collapsed="false">
      <c r="I112" s="195"/>
      <c r="J112" s="195"/>
      <c r="K112" s="195"/>
      <c r="L112" s="195"/>
      <c r="M112" s="195"/>
    </row>
    <row r="113" customFormat="false" ht="12" hidden="false" customHeight="false" outlineLevel="0" collapsed="false">
      <c r="A113" s="128" t="s">
        <v>86</v>
      </c>
      <c r="B113" s="195" t="n">
        <f aca="false">B111+B108</f>
        <v>-544.160000000004</v>
      </c>
      <c r="C113" s="195" t="n">
        <f aca="false">C111+C108</f>
        <v>-7475.98</v>
      </c>
      <c r="D113" s="195" t="n">
        <f aca="false">D111+D108</f>
        <v>0</v>
      </c>
      <c r="E113" s="195" t="n">
        <f aca="false">E111+E108</f>
        <v>0</v>
      </c>
      <c r="F113" s="195" t="n">
        <f aca="false">F111+F108</f>
        <v>0</v>
      </c>
      <c r="G113" s="195" t="n">
        <f aca="false">G111+G108</f>
        <v>0</v>
      </c>
      <c r="H113" s="195" t="n">
        <f aca="false">H111+H108</f>
        <v>0</v>
      </c>
      <c r="I113" s="195" t="n">
        <f aca="false">I111+I108</f>
        <v>0</v>
      </c>
      <c r="J113" s="195" t="n">
        <f aca="false">J111+J108</f>
        <v>0</v>
      </c>
      <c r="K113" s="195" t="n">
        <f aca="false">K111+K108</f>
        <v>0</v>
      </c>
      <c r="L113" s="195" t="n">
        <f aca="false">L111+L108</f>
        <v>0</v>
      </c>
      <c r="M113" s="195" t="n">
        <f aca="false">M111+M108</f>
        <v>0</v>
      </c>
      <c r="N113" s="195" t="n">
        <f aca="false">N111+N108</f>
        <v>-8020.14</v>
      </c>
    </row>
    <row r="114" customFormat="false" ht="12" hidden="false" customHeight="false" outlineLevel="0" collapsed="false">
      <c r="A114" s="128" t="s">
        <v>87</v>
      </c>
      <c r="B114" s="195" t="n">
        <f aca="false">B113/B104*100</f>
        <v>-0.985780493190972</v>
      </c>
      <c r="C114" s="195" t="e">
        <f aca="false">C113/C104*100</f>
        <v>#DIV/0!</v>
      </c>
      <c r="D114" s="195" t="e">
        <f aca="false">D113/D104*100</f>
        <v>#DIV/0!</v>
      </c>
      <c r="E114" s="195" t="e">
        <f aca="false">E113/E104*100</f>
        <v>#DIV/0!</v>
      </c>
      <c r="F114" s="195" t="e">
        <f aca="false">F113/F104*100</f>
        <v>#DIV/0!</v>
      </c>
      <c r="G114" s="195" t="e">
        <f aca="false">G113/G104*100</f>
        <v>#DIV/0!</v>
      </c>
      <c r="H114" s="195" t="e">
        <f aca="false">H113/H104*100</f>
        <v>#DIV/0!</v>
      </c>
      <c r="I114" s="195" t="e">
        <f aca="false">I113/I104*100</f>
        <v>#DIV/0!</v>
      </c>
      <c r="J114" s="195" t="e">
        <f aca="false">J113/J104*100</f>
        <v>#DIV/0!</v>
      </c>
      <c r="K114" s="195" t="e">
        <f aca="false">K113/K104*100</f>
        <v>#DIV/0!</v>
      </c>
      <c r="L114" s="195" t="e">
        <f aca="false">L113/L104*100</f>
        <v>#DIV/0!</v>
      </c>
      <c r="M114" s="195" t="e">
        <f aca="false">M113/M104*100</f>
        <v>#DIV/0!</v>
      </c>
      <c r="N114" s="195" t="n">
        <f aca="false">N113/N104*100</f>
        <v>-14.5289943484648</v>
      </c>
    </row>
    <row r="116" customFormat="false" ht="12" hidden="false" customHeight="false" outlineLevel="0" collapsed="false">
      <c r="A116" s="199" t="s">
        <v>151</v>
      </c>
      <c r="N116" s="200"/>
    </row>
    <row r="117" customFormat="false" ht="12" hidden="false" customHeight="false" outlineLevel="0" collapsed="false">
      <c r="A117" s="128" t="s">
        <v>80</v>
      </c>
      <c r="B117" s="195" t="n">
        <f aca="false">B103+B89+B75+B61+B47+B33+B19+B5</f>
        <v>960282.09</v>
      </c>
      <c r="C117" s="195" t="n">
        <v>0</v>
      </c>
      <c r="D117" s="195" t="n">
        <f aca="false">C120</f>
        <v>0</v>
      </c>
      <c r="E117" s="195" t="n">
        <f aca="false">D120</f>
        <v>0</v>
      </c>
      <c r="F117" s="195" t="n">
        <f aca="false">E120</f>
        <v>0</v>
      </c>
      <c r="G117" s="195" t="n">
        <f aca="false">F120</f>
        <v>0</v>
      </c>
      <c r="H117" s="195" t="n">
        <f aca="false">H103+H89+H75+H61+H47+H33+H19+H5</f>
        <v>0</v>
      </c>
      <c r="I117" s="195" t="n">
        <f aca="false">I103+I89+I75+I61+I47+I33+I19+I5</f>
        <v>0</v>
      </c>
      <c r="J117" s="195" t="n">
        <f aca="false">J103+J89+J75+J61+J47+J33+J19+J5</f>
        <v>0</v>
      </c>
      <c r="K117" s="195" t="n">
        <f aca="false">K103+K89+K75+K61+K47+K33+K19+K5</f>
        <v>0</v>
      </c>
      <c r="L117" s="195" t="n">
        <f aca="false">L103+L89+L75+L61+L47+L33+L19+L5</f>
        <v>0</v>
      </c>
      <c r="M117" s="195" t="n">
        <f aca="false">M103+M89+M75+M61+M47+M33+M19+M5</f>
        <v>0</v>
      </c>
      <c r="N117" s="200" t="n">
        <f aca="false">SUM(B117:M117)</f>
        <v>960282.09</v>
      </c>
    </row>
    <row r="118" customFormat="false" ht="12" hidden="false" customHeight="false" outlineLevel="0" collapsed="false">
      <c r="A118" s="128" t="s">
        <v>23</v>
      </c>
      <c r="B118" s="195" t="n">
        <f aca="false">B104+B90+B76+B62+B48+B34+B20+B6</f>
        <v>1320751.86</v>
      </c>
      <c r="C118" s="195" t="n">
        <f aca="false">C104+C90+C76+C62+C48+C34+C20+C6</f>
        <v>0</v>
      </c>
      <c r="D118" s="195" t="n">
        <f aca="false">D104+D90+D76+D62+D48+D34+D20+D6</f>
        <v>0</v>
      </c>
      <c r="E118" s="195" t="n">
        <f aca="false">E104+E90+E76+E62+E48+E34+E20+E6</f>
        <v>0</v>
      </c>
      <c r="F118" s="195" t="n">
        <f aca="false">F104+F90+F76+F62+F48+F34+F20+F6</f>
        <v>0</v>
      </c>
      <c r="G118" s="195" t="n">
        <f aca="false">G104+G90+G76+G62+G48+G34+G20+G6</f>
        <v>0</v>
      </c>
      <c r="H118" s="195" t="n">
        <f aca="false">H104+H90+H76+H62+H48+H34+H20+H6</f>
        <v>0</v>
      </c>
      <c r="I118" s="195" t="n">
        <f aca="false">I104+I90+I76+I62+I48+I34+I20+I6</f>
        <v>0</v>
      </c>
      <c r="J118" s="195" t="n">
        <f aca="false">J104+J90+J76+J62+J48+J34+J20+J6</f>
        <v>0</v>
      </c>
      <c r="K118" s="195" t="n">
        <f aca="false">K104+K90+K76+K62+K48+K34+K20+K6</f>
        <v>0</v>
      </c>
      <c r="L118" s="195" t="n">
        <f aca="false">L104+L90+L76+L62+L48+L34+L20+L6</f>
        <v>0</v>
      </c>
      <c r="M118" s="195" t="n">
        <f aca="false">M104+M90+M76+M62+M48+M34+M20+M6</f>
        <v>0</v>
      </c>
      <c r="N118" s="200" t="n">
        <f aca="false">SUM(B118:M118)</f>
        <v>1320751.86</v>
      </c>
    </row>
    <row r="119" customFormat="false" ht="12" hidden="false" customHeight="false" outlineLevel="0" collapsed="false">
      <c r="A119" s="128" t="s">
        <v>81</v>
      </c>
      <c r="B119" s="195" t="n">
        <f aca="false">B105+B91+B77+B63+B49+B35+B21+B7</f>
        <v>1396261.09</v>
      </c>
      <c r="C119" s="195" t="n">
        <f aca="false">C105+C91+C77+C63+C49+C35+C21+C7</f>
        <v>0</v>
      </c>
      <c r="D119" s="195" t="n">
        <f aca="false">D105+D91+D77+D63+D49+D35+D21+D7</f>
        <v>0</v>
      </c>
      <c r="E119" s="195" t="n">
        <f aca="false">E105+E91+E77+E63+E49+E35+E21+E7</f>
        <v>0</v>
      </c>
      <c r="F119" s="195" t="n">
        <f aca="false">F105+F91+F77+F63+F49+F35+F21+F7</f>
        <v>0</v>
      </c>
      <c r="G119" s="195" t="n">
        <f aca="false">G105+G91+G77+G63+G49+G35+G21+G7</f>
        <v>0</v>
      </c>
      <c r="H119" s="195" t="n">
        <f aca="false">H105+H91+H77+H63+H49+H35+H21+H7</f>
        <v>0</v>
      </c>
      <c r="I119" s="195" t="n">
        <f aca="false">I105+I91+I77+I63+I49+I35+I21+I7</f>
        <v>0</v>
      </c>
      <c r="J119" s="195" t="n">
        <f aca="false">J105+J91+J77+J63+J49+J35+J21+J7</f>
        <v>0</v>
      </c>
      <c r="K119" s="195" t="n">
        <f aca="false">K105+K91+K77+K63+K49+K35+K21+K7</f>
        <v>0</v>
      </c>
      <c r="L119" s="195" t="n">
        <f aca="false">L105+L91+L77+L63+L49+L35+L21+L7</f>
        <v>0</v>
      </c>
      <c r="M119" s="195" t="n">
        <f aca="false">M105+M91+M77+M63+M49+M35+M21+M7</f>
        <v>0</v>
      </c>
      <c r="N119" s="200" t="n">
        <f aca="false">SUM(B119:M119)</f>
        <v>1396261.09</v>
      </c>
    </row>
    <row r="120" customFormat="false" ht="12" hidden="false" customHeight="false" outlineLevel="0" collapsed="false">
      <c r="A120" s="128" t="s">
        <v>82</v>
      </c>
      <c r="B120" s="195" t="n">
        <f aca="false">B106+B92+B78+B64+B50+B36+B22+B8</f>
        <v>882597.61</v>
      </c>
      <c r="C120" s="195" t="n">
        <f aca="false">C106+C92+C78+C64+C50+C36+C22+C8</f>
        <v>0</v>
      </c>
      <c r="D120" s="195" t="n">
        <f aca="false">D106+D92+D78+D64+D50+D36+D22+D8</f>
        <v>0</v>
      </c>
      <c r="E120" s="195" t="n">
        <f aca="false">E106+E92+E78+E64+E50+E36+E22+E8</f>
        <v>0</v>
      </c>
      <c r="F120" s="195" t="n">
        <f aca="false">F106+F92+F78+F64+F50+F36+F22+F8</f>
        <v>0</v>
      </c>
      <c r="G120" s="195" t="n">
        <f aca="false">G106+G92+G78+G64+G50+G36+G22+G8</f>
        <v>0</v>
      </c>
      <c r="H120" s="195" t="n">
        <f aca="false">H106+H92+H78+H64+H50+H36+H22+H8</f>
        <v>0</v>
      </c>
      <c r="I120" s="195" t="n">
        <f aca="false">I106+I92+I78+I64+I50+I36+I22+I8</f>
        <v>0</v>
      </c>
      <c r="J120" s="195" t="n">
        <f aca="false">J106+J92+J78+J64+J50+J36+J22+J8</f>
        <v>0</v>
      </c>
      <c r="K120" s="195" t="n">
        <f aca="false">K106+K92+K78+K64+K50+K36+K22+K8</f>
        <v>0</v>
      </c>
      <c r="L120" s="195" t="n">
        <f aca="false">L106+L92+L78+L64+L50+L36+L22+L8</f>
        <v>0</v>
      </c>
      <c r="M120" s="195" t="n">
        <f aca="false">M106+M92+M78+M64+M50+M36+M22+M8</f>
        <v>0</v>
      </c>
      <c r="N120" s="200" t="n">
        <f aca="false">SUM(B120:M120)</f>
        <v>882597.61</v>
      </c>
    </row>
    <row r="121" customFormat="false" ht="12" hidden="false" customHeight="false" outlineLevel="0" collapsed="false">
      <c r="I121" s="195"/>
      <c r="J121" s="195"/>
      <c r="K121" s="195"/>
      <c r="L121" s="195"/>
      <c r="M121" s="195"/>
    </row>
    <row r="122" customFormat="false" ht="12" hidden="false" customHeight="false" outlineLevel="0" collapsed="false">
      <c r="A122" s="128" t="s">
        <v>83</v>
      </c>
      <c r="B122" s="195" t="n">
        <f aca="false">SUM(B119:B120)-SUM(B117:B118)</f>
        <v>-2175.25</v>
      </c>
      <c r="C122" s="195" t="n">
        <f aca="false">SUM(C119:C120)-SUM(C117:C118)</f>
        <v>0</v>
      </c>
      <c r="D122" s="195" t="n">
        <f aca="false">SUM(D119:D120)-SUM(D117:D118)</f>
        <v>0</v>
      </c>
      <c r="E122" s="195" t="n">
        <f aca="false">SUM(E119:E120)-SUM(E117:E118)</f>
        <v>0</v>
      </c>
      <c r="F122" s="195" t="n">
        <f aca="false">SUM(F119:F120)-SUM(F117:F118)</f>
        <v>0</v>
      </c>
      <c r="G122" s="195" t="n">
        <f aca="false">SUM(G119:G120)-SUM(G117:G118)</f>
        <v>0</v>
      </c>
      <c r="H122" s="195" t="n">
        <f aca="false">SUM(H119:H120)-SUM(H117:H118)</f>
        <v>0</v>
      </c>
      <c r="I122" s="195" t="n">
        <f aca="false">SUM(I119:I120)-SUM(I117:I118)</f>
        <v>0</v>
      </c>
      <c r="J122" s="195" t="n">
        <f aca="false">SUM(J119:J120)-SUM(J117:J118)</f>
        <v>0</v>
      </c>
      <c r="K122" s="195" t="n">
        <f aca="false">SUM(K119:K120)-SUM(K117:K118)</f>
        <v>0</v>
      </c>
      <c r="L122" s="195" t="n">
        <f aca="false">SUM(L119:L120)-SUM(L117:L118)</f>
        <v>0</v>
      </c>
      <c r="M122" s="195" t="n">
        <f aca="false">SUM(M119:M120)-SUM(M117:M118)</f>
        <v>0</v>
      </c>
      <c r="N122" s="195" t="n">
        <f aca="false">SUM(N119:N120)-SUM(N117:N118)</f>
        <v>-2175.25</v>
      </c>
    </row>
    <row r="123" customFormat="false" ht="12" hidden="false" customHeight="false" outlineLevel="0" collapsed="false">
      <c r="A123" s="128" t="s">
        <v>84</v>
      </c>
      <c r="B123" s="195" t="n">
        <f aca="false">B122/B118*100</f>
        <v>-0.164697856264991</v>
      </c>
      <c r="C123" s="195" t="e">
        <f aca="false">C122/C118*100</f>
        <v>#DIV/0!</v>
      </c>
      <c r="D123" s="195" t="e">
        <f aca="false">D122/D118*100</f>
        <v>#DIV/0!</v>
      </c>
      <c r="E123" s="195" t="e">
        <f aca="false">E122/E118*100</f>
        <v>#DIV/0!</v>
      </c>
      <c r="F123" s="195" t="e">
        <f aca="false">F122/F118*100</f>
        <v>#DIV/0!</v>
      </c>
      <c r="G123" s="195" t="e">
        <f aca="false">G122/G118*100</f>
        <v>#DIV/0!</v>
      </c>
      <c r="H123" s="195" t="e">
        <f aca="false">H122/H118*100</f>
        <v>#DIV/0!</v>
      </c>
      <c r="I123" s="195" t="e">
        <f aca="false">I122/I118*100</f>
        <v>#DIV/0!</v>
      </c>
      <c r="J123" s="195" t="e">
        <f aca="false">J122/J118*100</f>
        <v>#DIV/0!</v>
      </c>
      <c r="K123" s="195" t="e">
        <f aca="false">K122/K118*100</f>
        <v>#DIV/0!</v>
      </c>
      <c r="L123" s="195" t="e">
        <f aca="false">L122/L118*100</f>
        <v>#DIV/0!</v>
      </c>
      <c r="M123" s="195" t="e">
        <f aca="false">M122/M118*100</f>
        <v>#DIV/0!</v>
      </c>
      <c r="N123" s="195" t="n">
        <f aca="false">N122/N118*100</f>
        <v>-0.164697856264991</v>
      </c>
    </row>
    <row r="124" customFormat="false" ht="12" hidden="false" customHeight="false" outlineLevel="0" collapsed="false">
      <c r="I124" s="195"/>
    </row>
    <row r="125" customFormat="false" ht="12" hidden="false" customHeight="false" outlineLevel="0" collapsed="false">
      <c r="A125" s="128" t="s">
        <v>85</v>
      </c>
      <c r="B125" s="195" t="n">
        <f aca="false">B111+B97+B83+B69+B55+B41+B27+B13</f>
        <v>0</v>
      </c>
      <c r="C125" s="195" t="n">
        <f aca="false">C111+C97+C83+C69+C55+C41+C27+C13</f>
        <v>0</v>
      </c>
      <c r="D125" s="195" t="n">
        <f aca="false">D111+D97+D83+D69+D55+D41+D27+D13</f>
        <v>0</v>
      </c>
      <c r="E125" s="195" t="n">
        <f aca="false">E111+E97+E83+E69+E55+E41+E27+E13</f>
        <v>0</v>
      </c>
      <c r="F125" s="195" t="n">
        <f aca="false">F111+F97+F83+F69+F55+F41+F27+F13</f>
        <v>0</v>
      </c>
      <c r="G125" s="195" t="n">
        <f aca="false">G111+G97+G83+G69+G55+G41+G27+G13</f>
        <v>0</v>
      </c>
      <c r="H125" s="195" t="n">
        <f aca="false">H111+H97+H83+H69+H55+H41+H27+H13</f>
        <v>0</v>
      </c>
      <c r="I125" s="195" t="n">
        <f aca="false">I111+I97+I83+I69+I55+I41+I27+I13</f>
        <v>0</v>
      </c>
      <c r="J125" s="195" t="n">
        <f aca="false">J111+J97+J83+J69+J55+J41+J27+J13</f>
        <v>0</v>
      </c>
      <c r="K125" s="195" t="n">
        <f aca="false">K111+K97+K83+K69+K55+K41+K27+K13</f>
        <v>0</v>
      </c>
      <c r="L125" s="195" t="n">
        <f aca="false">L111+L97+L83+L69+L55+L41+L27+L13</f>
        <v>0</v>
      </c>
      <c r="M125" s="195" t="n">
        <f aca="false">M111+M97+M83+M69+M55+M41+M27+M13</f>
        <v>0</v>
      </c>
      <c r="N125" s="200" t="n">
        <f aca="false">SUM(B125:M125)</f>
        <v>0</v>
      </c>
    </row>
    <row r="126" customFormat="false" ht="12" hidden="false" customHeight="false" outlineLevel="0" collapsed="false">
      <c r="I126" s="195"/>
      <c r="J126" s="195"/>
      <c r="K126" s="195"/>
      <c r="L126" s="195"/>
      <c r="M126" s="195"/>
    </row>
    <row r="127" customFormat="false" ht="12" hidden="false" customHeight="false" outlineLevel="0" collapsed="false">
      <c r="A127" s="128" t="s">
        <v>86</v>
      </c>
      <c r="B127" s="195" t="n">
        <f aca="false">B125+B122</f>
        <v>-2175.25</v>
      </c>
      <c r="C127" s="195" t="n">
        <f aca="false">C125+C122</f>
        <v>0</v>
      </c>
      <c r="D127" s="195" t="n">
        <f aca="false">D125+D122</f>
        <v>0</v>
      </c>
      <c r="E127" s="195" t="n">
        <f aca="false">E125+E122</f>
        <v>0</v>
      </c>
      <c r="F127" s="195" t="n">
        <f aca="false">F125+F122</f>
        <v>0</v>
      </c>
      <c r="G127" s="195" t="n">
        <f aca="false">G125+G122</f>
        <v>0</v>
      </c>
      <c r="H127" s="195" t="n">
        <f aca="false">H125+H122</f>
        <v>0</v>
      </c>
      <c r="I127" s="195" t="n">
        <f aca="false">I125+I122</f>
        <v>0</v>
      </c>
      <c r="J127" s="195" t="n">
        <f aca="false">J125+J122</f>
        <v>0</v>
      </c>
      <c r="K127" s="195" t="n">
        <f aca="false">K125+K122</f>
        <v>0</v>
      </c>
      <c r="L127" s="195" t="n">
        <f aca="false">L125+L122</f>
        <v>0</v>
      </c>
      <c r="M127" s="195" t="n">
        <f aca="false">M125+M122</f>
        <v>0</v>
      </c>
      <c r="N127" s="195" t="n">
        <f aca="false">N125+N122</f>
        <v>-2175.25</v>
      </c>
    </row>
    <row r="128" customFormat="false" ht="12" hidden="false" customHeight="false" outlineLevel="0" collapsed="false">
      <c r="A128" s="128" t="s">
        <v>87</v>
      </c>
      <c r="B128" s="195" t="n">
        <f aca="false">B127/B118*100</f>
        <v>-0.164697856264991</v>
      </c>
      <c r="C128" s="195" t="e">
        <f aca="false">C127/C118*100</f>
        <v>#DIV/0!</v>
      </c>
      <c r="D128" s="195" t="e">
        <f aca="false">D127/D118*100</f>
        <v>#DIV/0!</v>
      </c>
      <c r="E128" s="195" t="e">
        <f aca="false">E127/E118*100</f>
        <v>#DIV/0!</v>
      </c>
      <c r="F128" s="195" t="e">
        <f aca="false">F127/F118*100</f>
        <v>#DIV/0!</v>
      </c>
      <c r="G128" s="195" t="e">
        <f aca="false">G127/G118*100</f>
        <v>#DIV/0!</v>
      </c>
      <c r="H128" s="195" t="e">
        <f aca="false">H127/H118*100</f>
        <v>#DIV/0!</v>
      </c>
      <c r="I128" s="195" t="e">
        <f aca="false">I127/I118*100</f>
        <v>#DIV/0!</v>
      </c>
      <c r="J128" s="195" t="e">
        <f aca="false">J127/J118*100</f>
        <v>#DIV/0!</v>
      </c>
      <c r="K128" s="195" t="e">
        <f aca="false">K127/K118*100</f>
        <v>#DIV/0!</v>
      </c>
      <c r="L128" s="195" t="e">
        <f aca="false">L127/L118*100</f>
        <v>#DIV/0!</v>
      </c>
      <c r="M128" s="195" t="e">
        <f aca="false">M127/M118*100</f>
        <v>#DIV/0!</v>
      </c>
      <c r="N128" s="195" t="n">
        <f aca="false">N127/N118*100</f>
        <v>-0.164697856264991</v>
      </c>
    </row>
    <row r="129" customFormat="false" ht="12" hidden="false" customHeight="false" outlineLevel="0" collapsed="false">
      <c r="A129" s="199"/>
    </row>
    <row r="130" customFormat="false" ht="12" hidden="false" customHeight="false" outlineLevel="0" collapsed="false">
      <c r="A130" s="196"/>
      <c r="N130" s="200"/>
    </row>
    <row r="131" customFormat="false" ht="12" hidden="false" customHeight="false" outlineLevel="0" collapsed="false">
      <c r="A131" s="196"/>
      <c r="B131" s="197"/>
      <c r="C131" s="197"/>
      <c r="D131" s="197"/>
      <c r="E131" s="197"/>
      <c r="F131" s="197"/>
      <c r="G131" s="197"/>
      <c r="H131" s="197"/>
      <c r="I131" s="198"/>
      <c r="J131" s="198"/>
      <c r="K131" s="198"/>
      <c r="L131" s="198"/>
      <c r="M131" s="198"/>
      <c r="N131" s="197"/>
    </row>
    <row r="132" customFormat="false" ht="12" hidden="false" customHeight="false" outlineLevel="0" collapsed="false">
      <c r="A132" s="196"/>
      <c r="N132" s="200"/>
    </row>
    <row r="133" customFormat="false" ht="12" hidden="false" customHeight="false" outlineLevel="0" collapsed="false">
      <c r="N133" s="200"/>
    </row>
    <row r="135" customFormat="false" ht="12" hidden="false" customHeight="false" outlineLevel="0" collapsed="false">
      <c r="I135" s="195"/>
      <c r="J135" s="195"/>
      <c r="K135" s="195"/>
      <c r="L135" s="195"/>
      <c r="M135" s="195"/>
    </row>
    <row r="136" customFormat="false" ht="12" hidden="false" customHeight="false" outlineLevel="0" collapsed="false">
      <c r="I136" s="195"/>
      <c r="J136" s="195"/>
      <c r="K136" s="195"/>
      <c r="L136" s="195"/>
      <c r="M136" s="195"/>
    </row>
    <row r="144" customFormat="false" ht="12" hidden="false" customHeight="false" outlineLevel="0" collapsed="false">
      <c r="N144" s="200"/>
    </row>
    <row r="145" customFormat="false" ht="12" hidden="false" customHeight="false" outlineLevel="0" collapsed="false">
      <c r="N145" s="200"/>
    </row>
    <row r="146" customFormat="false" ht="12" hidden="false" customHeight="false" outlineLevel="0" collapsed="false">
      <c r="N146" s="200"/>
    </row>
    <row r="147" customFormat="false" ht="12" hidden="false" customHeight="false" outlineLevel="0" collapsed="false">
      <c r="N147" s="200"/>
    </row>
    <row r="149" customFormat="false" ht="12" hidden="false" customHeight="false" outlineLevel="0" collapsed="false">
      <c r="I149" s="195"/>
      <c r="J149" s="195"/>
      <c r="K149" s="195"/>
      <c r="L149" s="195"/>
      <c r="M149" s="195"/>
    </row>
    <row r="150" customFormat="false" ht="12" hidden="false" customHeight="false" outlineLevel="0" collapsed="false">
      <c r="I150" s="195"/>
      <c r="J150" s="195"/>
      <c r="K150" s="195"/>
      <c r="L150" s="195"/>
      <c r="M150" s="195"/>
    </row>
    <row r="157" customFormat="false" ht="12" hidden="false" customHeight="false" outlineLevel="0" collapsed="false">
      <c r="A157" s="199"/>
    </row>
    <row r="158" customFormat="false" ht="12" hidden="false" customHeight="false" outlineLevel="0" collapsed="false">
      <c r="N158" s="200"/>
    </row>
    <row r="159" customFormat="false" ht="12" hidden="false" customHeight="false" outlineLevel="0" collapsed="false">
      <c r="N159" s="200"/>
    </row>
    <row r="160" customFormat="false" ht="12" hidden="false" customHeight="false" outlineLevel="0" collapsed="false">
      <c r="N160" s="200"/>
    </row>
    <row r="161" customFormat="false" ht="12" hidden="false" customHeight="false" outlineLevel="0" collapsed="false">
      <c r="N161" s="200"/>
    </row>
    <row r="163" customFormat="false" ht="12" hidden="false" customHeight="false" outlineLevel="0" collapsed="false">
      <c r="I163" s="195"/>
      <c r="J163" s="195"/>
      <c r="K163" s="195"/>
      <c r="L163" s="195"/>
      <c r="M163" s="195"/>
    </row>
    <row r="164" customFormat="false" ht="12" hidden="false" customHeight="false" outlineLevel="0" collapsed="false">
      <c r="I164" s="195"/>
      <c r="J164" s="195"/>
      <c r="K164" s="195"/>
      <c r="L164" s="195"/>
      <c r="M164" s="195"/>
    </row>
    <row r="166" customFormat="false" ht="12" hidden="false" customHeight="false" outlineLevel="0" collapsed="false">
      <c r="N166" s="200"/>
    </row>
    <row r="171" customFormat="false" ht="12" hidden="false" customHeight="false" outlineLevel="0" collapsed="false">
      <c r="A171" s="199"/>
    </row>
    <row r="172" customFormat="false" ht="12" hidden="false" customHeight="false" outlineLevel="0" collapsed="false">
      <c r="N172" s="200"/>
    </row>
    <row r="173" customFormat="false" ht="12" hidden="false" customHeight="false" outlineLevel="0" collapsed="false">
      <c r="N173" s="200"/>
    </row>
    <row r="174" customFormat="false" ht="12" hidden="false" customHeight="false" outlineLevel="0" collapsed="false">
      <c r="N174" s="200"/>
    </row>
    <row r="175" customFormat="false" ht="12" hidden="false" customHeight="false" outlineLevel="0" collapsed="false">
      <c r="N175" s="200"/>
    </row>
    <row r="177" customFormat="false" ht="12" hidden="false" customHeight="false" outlineLevel="0" collapsed="false">
      <c r="I177" s="195"/>
      <c r="J177" s="195"/>
      <c r="K177" s="195"/>
      <c r="L177" s="195"/>
      <c r="M177" s="195"/>
    </row>
    <row r="178" customFormat="false" ht="12" hidden="false" customHeight="false" outlineLevel="0" collapsed="false">
      <c r="I178" s="195"/>
      <c r="J178" s="195"/>
      <c r="K178" s="195"/>
      <c r="L178" s="195"/>
      <c r="M178" s="195"/>
    </row>
    <row r="185" customFormat="false" ht="12" hidden="false" customHeight="false" outlineLevel="0" collapsed="false">
      <c r="A185" s="199"/>
    </row>
    <row r="186" customFormat="false" ht="12" hidden="false" customHeight="false" outlineLevel="0" collapsed="false">
      <c r="N186" s="200"/>
    </row>
    <row r="187" customFormat="false" ht="12" hidden="false" customHeight="false" outlineLevel="0" collapsed="false">
      <c r="N187" s="200"/>
    </row>
    <row r="188" customFormat="false" ht="12" hidden="false" customHeight="false" outlineLevel="0" collapsed="false">
      <c r="N188" s="200"/>
    </row>
    <row r="189" customFormat="false" ht="12" hidden="false" customHeight="false" outlineLevel="0" collapsed="false">
      <c r="N189" s="200"/>
    </row>
    <row r="191" customFormat="false" ht="12" hidden="false" customHeight="false" outlineLevel="0" collapsed="false">
      <c r="I191" s="195"/>
      <c r="J191" s="195"/>
      <c r="K191" s="195"/>
      <c r="L191" s="195"/>
      <c r="M191" s="195"/>
    </row>
    <row r="192" customFormat="false" ht="12" hidden="false" customHeight="false" outlineLevel="0" collapsed="false">
      <c r="I192" s="195"/>
      <c r="J192" s="195"/>
      <c r="K192" s="195"/>
      <c r="L192" s="195"/>
      <c r="M192" s="195"/>
    </row>
    <row r="200" customFormat="false" ht="12" hidden="false" customHeight="false" outlineLevel="0" collapsed="false">
      <c r="A200" s="199"/>
    </row>
    <row r="201" customFormat="false" ht="12" hidden="false" customHeight="false" outlineLevel="0" collapsed="false">
      <c r="N201" s="200"/>
    </row>
    <row r="202" customFormat="false" ht="12" hidden="false" customHeight="false" outlineLevel="0" collapsed="false">
      <c r="N202" s="200"/>
    </row>
    <row r="203" customFormat="false" ht="12" hidden="false" customHeight="false" outlineLevel="0" collapsed="false">
      <c r="N203" s="200"/>
    </row>
    <row r="204" customFormat="false" ht="12" hidden="false" customHeight="false" outlineLevel="0" collapsed="false">
      <c r="N204" s="200"/>
    </row>
    <row r="206" customFormat="false" ht="12" hidden="false" customHeight="false" outlineLevel="0" collapsed="false">
      <c r="I206" s="195"/>
      <c r="J206" s="195"/>
      <c r="K206" s="195"/>
      <c r="L206" s="195"/>
      <c r="M206" s="195"/>
    </row>
    <row r="207" customFormat="false" ht="12" hidden="false" customHeight="false" outlineLevel="0" collapsed="false">
      <c r="I207" s="195"/>
      <c r="J207" s="195"/>
      <c r="K207" s="195"/>
      <c r="L207" s="195"/>
      <c r="M207" s="195"/>
    </row>
    <row r="214" customFormat="false" ht="12" hidden="false" customHeight="false" outlineLevel="0" collapsed="false">
      <c r="A214" s="196"/>
    </row>
    <row r="215" customFormat="false" ht="12" hidden="false" customHeight="false" outlineLevel="0" collapsed="false">
      <c r="N215" s="200"/>
    </row>
    <row r="216" customFormat="false" ht="12" hidden="false" customHeight="false" outlineLevel="0" collapsed="false">
      <c r="N216" s="200"/>
    </row>
    <row r="217" customFormat="false" ht="12" hidden="false" customHeight="false" outlineLevel="0" collapsed="false">
      <c r="N217" s="200"/>
    </row>
    <row r="218" customFormat="false" ht="12" hidden="false" customHeight="false" outlineLevel="0" collapsed="false">
      <c r="N218" s="200"/>
    </row>
    <row r="220" customFormat="false" ht="12" hidden="false" customHeight="false" outlineLevel="0" collapsed="false">
      <c r="I220" s="195"/>
      <c r="J220" s="195"/>
      <c r="K220" s="195"/>
      <c r="L220" s="195"/>
      <c r="M220" s="195"/>
    </row>
    <row r="221" customFormat="false" ht="12" hidden="false" customHeight="false" outlineLevel="0" collapsed="false">
      <c r="I221" s="195"/>
      <c r="J221" s="195"/>
      <c r="K221" s="195"/>
      <c r="L221" s="195"/>
      <c r="M221" s="195"/>
    </row>
    <row r="228" customFormat="false" ht="12" hidden="false" customHeight="false" outlineLevel="0" collapsed="false">
      <c r="A228" s="196"/>
    </row>
    <row r="229" customFormat="false" ht="12" hidden="false" customHeight="false" outlineLevel="0" collapsed="false">
      <c r="I229" s="195"/>
      <c r="J229" s="195"/>
      <c r="K229" s="195"/>
      <c r="L229" s="195"/>
      <c r="N229" s="200"/>
    </row>
    <row r="230" customFormat="false" ht="12" hidden="false" customHeight="false" outlineLevel="0" collapsed="false">
      <c r="N230" s="200"/>
    </row>
    <row r="231" customFormat="false" ht="12" hidden="false" customHeight="false" outlineLevel="0" collapsed="false">
      <c r="N231" s="200"/>
    </row>
    <row r="232" customFormat="false" ht="12" hidden="false" customHeight="false" outlineLevel="0" collapsed="false">
      <c r="I232" s="195"/>
      <c r="J232" s="195"/>
      <c r="K232" s="195"/>
      <c r="L232" s="195"/>
      <c r="M232" s="195"/>
      <c r="N232" s="200"/>
    </row>
    <row r="243" customFormat="false" ht="12" hidden="false" customHeight="false" outlineLevel="0" collapsed="false">
      <c r="A243" s="196"/>
    </row>
    <row r="244" customFormat="false" ht="12" hidden="false" customHeight="false" outlineLevel="0" collapsed="false">
      <c r="N244" s="200"/>
    </row>
    <row r="245" customFormat="false" ht="12" hidden="false" customHeight="false" outlineLevel="0" collapsed="false">
      <c r="N245" s="200"/>
    </row>
    <row r="246" customFormat="false" ht="12" hidden="false" customHeight="false" outlineLevel="0" collapsed="false">
      <c r="N246" s="200"/>
    </row>
    <row r="247" customFormat="false" ht="12" hidden="false" customHeight="false" outlineLevel="0" collapsed="false">
      <c r="N247" s="200"/>
    </row>
    <row r="249" customFormat="false" ht="12" hidden="false" customHeight="false" outlineLevel="0" collapsed="false">
      <c r="I249" s="195"/>
      <c r="J249" s="195"/>
      <c r="K249" s="195"/>
      <c r="L249" s="195"/>
      <c r="M249" s="195"/>
    </row>
    <row r="250" customFormat="false" ht="12" hidden="false" customHeight="false" outlineLevel="0" collapsed="false">
      <c r="I250" s="195"/>
      <c r="J250" s="195"/>
      <c r="K250" s="195"/>
      <c r="L250" s="195"/>
      <c r="M250" s="195"/>
    </row>
    <row r="257" customFormat="false" ht="12" hidden="false" customHeight="false" outlineLevel="0" collapsed="false">
      <c r="A257" s="196"/>
    </row>
    <row r="258" customFormat="false" ht="12" hidden="false" customHeight="false" outlineLevel="0" collapsed="false">
      <c r="N258" s="200"/>
    </row>
    <row r="259" customFormat="false" ht="12" hidden="false" customHeight="false" outlineLevel="0" collapsed="false">
      <c r="N259" s="200"/>
    </row>
    <row r="260" customFormat="false" ht="12" hidden="false" customHeight="false" outlineLevel="0" collapsed="false">
      <c r="N260" s="200"/>
    </row>
    <row r="261" customFormat="false" ht="12" hidden="false" customHeight="false" outlineLevel="0" collapsed="false">
      <c r="N261" s="200"/>
    </row>
    <row r="271" customFormat="false" ht="12" hidden="false" customHeight="false" outlineLevel="0" collapsed="false">
      <c r="A271" s="196"/>
    </row>
    <row r="272" customFormat="false" ht="12" hidden="false" customHeight="false" outlineLevel="0" collapsed="false">
      <c r="N272" s="200"/>
    </row>
    <row r="273" customFormat="false" ht="12" hidden="false" customHeight="false" outlineLevel="0" collapsed="false">
      <c r="N273" s="200"/>
    </row>
    <row r="274" customFormat="false" ht="12" hidden="false" customHeight="false" outlineLevel="0" collapsed="false">
      <c r="N274" s="200"/>
    </row>
    <row r="275" customFormat="false" ht="12" hidden="false" customHeight="false" outlineLevel="0" collapsed="false">
      <c r="N275" s="200"/>
    </row>
    <row r="277" customFormat="false" ht="12" hidden="false" customHeight="false" outlineLevel="0" collapsed="false">
      <c r="I277" s="195"/>
      <c r="J277" s="195"/>
      <c r="K277" s="195"/>
      <c r="L277" s="195"/>
      <c r="M277" s="195"/>
    </row>
    <row r="278" customFormat="false" ht="12" hidden="false" customHeight="false" outlineLevel="0" collapsed="false">
      <c r="I278" s="195"/>
      <c r="J278" s="195"/>
      <c r="K278" s="195"/>
      <c r="L278" s="195"/>
      <c r="M278" s="195"/>
    </row>
    <row r="286" customFormat="false" ht="12" hidden="false" customHeight="false" outlineLevel="0" collapsed="false">
      <c r="A286" s="196"/>
    </row>
    <row r="287" customFormat="false" ht="12" hidden="false" customHeight="false" outlineLevel="0" collapsed="false">
      <c r="N287" s="200"/>
    </row>
    <row r="288" customFormat="false" ht="12" hidden="false" customHeight="false" outlineLevel="0" collapsed="false">
      <c r="N288" s="200"/>
    </row>
    <row r="289" customFormat="false" ht="12" hidden="false" customHeight="false" outlineLevel="0" collapsed="false">
      <c r="N289" s="200"/>
    </row>
    <row r="290" customFormat="false" ht="12" hidden="false" customHeight="false" outlineLevel="0" collapsed="false">
      <c r="N290" s="200"/>
    </row>
    <row r="292" customFormat="false" ht="12" hidden="false" customHeight="false" outlineLevel="0" collapsed="false">
      <c r="I292" s="195"/>
      <c r="J292" s="195"/>
      <c r="K292" s="195"/>
      <c r="L292" s="195"/>
      <c r="M292" s="195"/>
    </row>
    <row r="293" customFormat="false" ht="12" hidden="false" customHeight="false" outlineLevel="0" collapsed="false">
      <c r="I293" s="195"/>
      <c r="J293" s="195"/>
      <c r="K293" s="195"/>
      <c r="L293" s="195"/>
      <c r="M293" s="195"/>
    </row>
    <row r="300" customFormat="false" ht="12" hidden="false" customHeight="false" outlineLevel="0" collapsed="false">
      <c r="A300" s="196"/>
    </row>
    <row r="301" customFormat="false" ht="12" hidden="false" customHeight="false" outlineLevel="0" collapsed="false">
      <c r="N301" s="200"/>
    </row>
    <row r="302" customFormat="false" ht="12" hidden="false" customHeight="false" outlineLevel="0" collapsed="false">
      <c r="N302" s="200"/>
    </row>
    <row r="303" customFormat="false" ht="12" hidden="false" customHeight="false" outlineLevel="0" collapsed="false">
      <c r="N303" s="200"/>
    </row>
    <row r="304" customFormat="false" ht="12" hidden="false" customHeight="false" outlineLevel="0" collapsed="false">
      <c r="N304" s="200"/>
    </row>
    <row r="306" customFormat="false" ht="12" hidden="false" customHeight="false" outlineLevel="0" collapsed="false">
      <c r="I306" s="195"/>
      <c r="J306" s="195"/>
      <c r="K306" s="195"/>
      <c r="L306" s="195"/>
      <c r="M306" s="195"/>
    </row>
    <row r="307" customFormat="false" ht="12" hidden="false" customHeight="false" outlineLevel="0" collapsed="false">
      <c r="I307" s="195"/>
      <c r="J307" s="195"/>
      <c r="K307" s="195"/>
      <c r="L307" s="195"/>
      <c r="M307" s="195"/>
    </row>
    <row r="314" customFormat="false" ht="12" hidden="false" customHeight="false" outlineLevel="0" collapsed="false">
      <c r="A314" s="196"/>
    </row>
    <row r="329" customFormat="false" ht="12" hidden="false" customHeight="false" outlineLevel="0" collapsed="false">
      <c r="A329" s="196"/>
    </row>
    <row r="343" customFormat="false" ht="12" hidden="false" customHeight="false" outlineLevel="0" collapsed="false">
      <c r="A343" s="196"/>
    </row>
    <row r="357" customFormat="false" ht="12" hidden="false" customHeight="false" outlineLevel="0" collapsed="false">
      <c r="A357" s="196"/>
    </row>
    <row r="372" customFormat="false" ht="12" hidden="false" customHeight="false" outlineLevel="0" collapsed="false">
      <c r="A372" s="196"/>
    </row>
    <row r="386" customFormat="false" ht="12" hidden="false" customHeight="false" outlineLevel="0" collapsed="false">
      <c r="A386" s="196"/>
    </row>
  </sheetData>
  <printOptions headings="false" gridLines="false" gridLinesSet="true" horizontalCentered="false" verticalCentered="false"/>
  <pageMargins left="0.25" right="0.25" top="0.540277777777778" bottom="0.409722222222222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0" man="true" max="16383" min="0"/>
    <brk id="58" man="true" max="16383" min="0"/>
    <brk id="100" man="true" max="16383" min="0"/>
    <brk id="11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2000-08-21T17:29:46Z</dcterms:created>
  <dc:creator>Steven A Klimesh</dc:creator>
  <dc:description/>
  <dc:language>en-US</dc:language>
  <cp:lastModifiedBy>sklimes</cp:lastModifiedBy>
  <cp:lastPrinted>2002-02-20T18:19:03Z</cp:lastPrinted>
  <dcterms:modified xsi:type="dcterms:W3CDTF">2002-02-22T18:16:06Z</dcterms:modified>
  <cp:revision>0</cp:revision>
  <dc:subject/>
  <dc:title/>
</cp:coreProperties>
</file>