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<sst xmlns="http://schemas.openxmlformats.org/spreadsheetml/2006/main" count="74" uniqueCount="40">
  <si>
    <t xml:space="preserve">Harbor True-Up Action Itens</t>
  </si>
  <si>
    <t xml:space="preserve">Day Ahead less Gas</t>
  </si>
  <si>
    <t xml:space="preserve">ISO</t>
  </si>
  <si>
    <t xml:space="preserve">Services Desk Profit</t>
  </si>
  <si>
    <t xml:space="preserve">Total</t>
  </si>
  <si>
    <t xml:space="preserve">Payments</t>
  </si>
  <si>
    <t xml:space="preserve">Net</t>
  </si>
  <si>
    <t xml:space="preserve">July '00</t>
  </si>
  <si>
    <t xml:space="preserve">Gas Annuity =</t>
  </si>
  <si>
    <t xml:space="preserve">Services Desk Annuity =</t>
  </si>
  <si>
    <t xml:space="preserve">EnPower Net</t>
  </si>
  <si>
    <t xml:space="preserve">Aug</t>
  </si>
  <si>
    <t xml:space="preserve">1.  Enter annuity deal for Services Desk Profit</t>
  </si>
  <si>
    <t xml:space="preserve">Sep</t>
  </si>
  <si>
    <t xml:space="preserve">1  Wait on ISO completion later this week and enter in</t>
  </si>
  <si>
    <t xml:space="preserve">    ISO deal</t>
  </si>
  <si>
    <t xml:space="preserve">2.  Recalc Services Profit</t>
  </si>
  <si>
    <t xml:space="preserve">2.  Reverse annuity in system (#442268)</t>
  </si>
  <si>
    <t xml:space="preserve">3.  Enter annuity deal for Services Desk Profit</t>
  </si>
  <si>
    <t xml:space="preserve">Oct</t>
  </si>
  <si>
    <t xml:space="preserve">1.  Pay Day Ahead Amount less gas</t>
  </si>
  <si>
    <t xml:space="preserve">2.  Complete ISO True-Up</t>
  </si>
  <si>
    <t xml:space="preserve">3.  Recalc. Services Profit</t>
  </si>
  <si>
    <t xml:space="preserve">4.  Enter Services Annuity</t>
  </si>
  <si>
    <t xml:space="preserve">Nov</t>
  </si>
  <si>
    <t xml:space="preserve">5.  Reverse Annuity Deals(# 460487, 460482, 482864, 461206, 462174)</t>
  </si>
  <si>
    <t xml:space="preserve">Dec</t>
  </si>
  <si>
    <t xml:space="preserve">Jan</t>
  </si>
  <si>
    <t xml:space="preserve">Feb</t>
  </si>
  <si>
    <t xml:space="preserve">Gas Purchase</t>
  </si>
  <si>
    <t xml:space="preserve">Gas Sale</t>
  </si>
  <si>
    <t xml:space="preserve">Services Profit</t>
  </si>
  <si>
    <t xml:space="preserve">Profit</t>
  </si>
  <si>
    <t xml:space="preserve">Month</t>
  </si>
  <si>
    <t xml:space="preserve">$</t>
  </si>
  <si>
    <t xml:space="preserve">EnPower</t>
  </si>
  <si>
    <t xml:space="preserve">Jul '00</t>
  </si>
  <si>
    <t xml:space="preserve">Aug. </t>
  </si>
  <si>
    <t xml:space="preserve">Jan '01</t>
  </si>
  <si>
    <t xml:space="preserve">Mar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</si>
</sst>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6" min="6" style="0" width="13.14"/>
    <col collapsed="false" customWidth="true" hidden="false" outlineLevel="0" max="7" min="7" style="1" width="13.56"/>
    <col collapsed="false" customWidth="true" hidden="false" outlineLevel="0" max="9" min="8" style="1" width="12.85"/>
    <col collapsed="false" customWidth="true" hidden="false" outlineLevel="0" max="10" min="10" style="1" width="14.28"/>
    <col collapsed="false" customWidth="true" hidden="false" outlineLevel="0" max="11" min="11" style="1" width="12.85"/>
    <col collapsed="false" customWidth="true" hidden="false" outlineLevel="0" max="12" min="12" style="0" width="13.56"/>
  </cols>
  <sheetData>
    <row r="1" customFormat="false" ht="12.75" hidden="false" customHeight="false" outlineLevel="0" collapsed="false">
      <c r="A1" s="2" t="s">
        <v>0</v>
      </c>
    </row>
    <row r="3" customFormat="false" ht="25.5" hidden="false" customHeight="false" outlineLevel="0" collapsed="false">
      <c r="G3" s="3" t="s">
        <v>1</v>
      </c>
      <c r="H3" s="4" t="s">
        <v>2</v>
      </c>
      <c r="I3" s="3" t="s">
        <v>3</v>
      </c>
      <c r="J3" s="4" t="s">
        <v>4</v>
      </c>
      <c r="K3" s="4" t="s">
        <v>5</v>
      </c>
      <c r="L3" s="5" t="s">
        <v>6</v>
      </c>
    </row>
    <row r="4" customFormat="false" ht="12.75" hidden="false" customHeight="false" outlineLevel="0" collapsed="false">
      <c r="H4" s="4"/>
      <c r="I4" s="4"/>
    </row>
    <row r="5" customFormat="false" ht="12.75" hidden="false" customHeight="false" outlineLevel="0" collapsed="false">
      <c r="A5" s="0" t="s">
        <v>7</v>
      </c>
      <c r="G5" s="4"/>
      <c r="H5" s="4"/>
      <c r="I5" s="4"/>
    </row>
    <row r="6" customFormat="false" ht="12.75" hidden="false" customHeight="false" outlineLevel="0" collapsed="false">
      <c r="G6" s="1" t="n">
        <f aca="false">2866444.38</f>
        <v>2866444.38</v>
      </c>
      <c r="H6" s="1" t="n">
        <v>1683012.18</v>
      </c>
      <c r="I6" s="1" t="n">
        <f aca="false">12843.83</f>
        <v>12843.83</v>
      </c>
      <c r="J6" s="1" t="n">
        <f aca="false">G6+H6-I6-G7</f>
        <v>3199617.06</v>
      </c>
      <c r="K6" s="1" t="n">
        <v>3179331.16</v>
      </c>
      <c r="L6" s="6" t="n">
        <f aca="false">J6-K6</f>
        <v>20285.8999999994</v>
      </c>
    </row>
    <row r="7" customFormat="false" ht="12.75" hidden="false" customHeight="false" outlineLevel="0" collapsed="false">
      <c r="E7" s="0" t="s">
        <v>8</v>
      </c>
      <c r="G7" s="1" t="n">
        <v>1336995.67</v>
      </c>
      <c r="L7" s="6" t="n">
        <f aca="false">H9-K6</f>
        <v>20285.8999999994</v>
      </c>
    </row>
    <row r="8" customFormat="false" ht="12.75" hidden="false" customHeight="false" outlineLevel="0" collapsed="false">
      <c r="E8" s="0" t="s">
        <v>9</v>
      </c>
      <c r="G8" s="7" t="n">
        <v>12843.83</v>
      </c>
    </row>
    <row r="9" customFormat="false" ht="12.75" hidden="false" customHeight="false" outlineLevel="0" collapsed="false">
      <c r="E9" s="0" t="s">
        <v>10</v>
      </c>
      <c r="G9" s="1" t="n">
        <f aca="false">G6-G7-G8</f>
        <v>1516604.88</v>
      </c>
      <c r="H9" s="1" t="n">
        <f aca="false">G9+H6</f>
        <v>3199617.06</v>
      </c>
    </row>
    <row r="10" customFormat="false" ht="12.75" hidden="false" customHeight="false" outlineLevel="0" collapsed="false">
      <c r="A10" s="0" t="s">
        <v>11</v>
      </c>
      <c r="L10" s="6"/>
    </row>
    <row r="11" customFormat="false" ht="12.75" hidden="false" customHeight="false" outlineLevel="0" collapsed="false">
      <c r="A11" s="0" t="s">
        <v>12</v>
      </c>
      <c r="G11" s="1" t="n">
        <f aca="false">5620348.22</f>
        <v>5620348.22</v>
      </c>
      <c r="H11" s="1" t="n">
        <v>2033138.06</v>
      </c>
      <c r="I11" s="6" t="n">
        <v>143934.91</v>
      </c>
      <c r="J11" s="1" t="n">
        <f aca="false">G11+H11-I11-G12</f>
        <v>5298259.27</v>
      </c>
      <c r="K11" s="8" t="n">
        <v>3412253.44</v>
      </c>
      <c r="L11" s="6" t="n">
        <f aca="false">J11-K11</f>
        <v>1886005.83</v>
      </c>
    </row>
    <row r="12" customFormat="false" ht="12.75" hidden="false" customHeight="false" outlineLevel="0" collapsed="false">
      <c r="E12" s="0" t="s">
        <v>8</v>
      </c>
      <c r="G12" s="1" t="n">
        <v>2211292.1</v>
      </c>
      <c r="L12" s="6" t="n">
        <f aca="false">H14-K11</f>
        <v>1886005.83</v>
      </c>
    </row>
    <row r="13" customFormat="false" ht="12.75" hidden="false" customHeight="false" outlineLevel="0" collapsed="false">
      <c r="E13" s="0" t="s">
        <v>9</v>
      </c>
      <c r="G13" s="9" t="n">
        <f aca="false">I11</f>
        <v>143934.91</v>
      </c>
    </row>
    <row r="14" customFormat="false" ht="12.75" hidden="false" customHeight="false" outlineLevel="0" collapsed="false">
      <c r="E14" s="0" t="s">
        <v>10</v>
      </c>
      <c r="G14" s="1" t="n">
        <f aca="false">G11-G12-G13</f>
        <v>3265121.21</v>
      </c>
      <c r="H14" s="1" t="n">
        <f aca="false">G14+H11</f>
        <v>5298259.27</v>
      </c>
    </row>
    <row r="15" customFormat="false" ht="12.75" hidden="false" customHeight="false" outlineLevel="0" collapsed="false">
      <c r="A15" s="0" t="s">
        <v>13</v>
      </c>
      <c r="H15" s="4"/>
      <c r="I15" s="3"/>
      <c r="J15" s="4"/>
      <c r="K15" s="4"/>
      <c r="L15" s="5"/>
    </row>
    <row r="16" customFormat="false" ht="12.75" hidden="false" customHeight="false" outlineLevel="0" collapsed="false">
      <c r="A16" s="0" t="s">
        <v>14</v>
      </c>
      <c r="G16" s="1" t="n">
        <f aca="false">2892026.8</f>
        <v>2892026.8</v>
      </c>
      <c r="H16" s="1" t="n">
        <v>760530.99</v>
      </c>
      <c r="I16" s="1" t="n">
        <v>73284.24</v>
      </c>
      <c r="J16" s="1" t="n">
        <f aca="false">G16+H16-I16-G17</f>
        <v>1883052.37</v>
      </c>
      <c r="K16" s="1" t="n">
        <v>1032095.36</v>
      </c>
      <c r="L16" s="6" t="n">
        <f aca="false">J16-K16</f>
        <v>850957.01</v>
      </c>
    </row>
    <row r="17" customFormat="false" ht="12.75" hidden="false" customHeight="false" outlineLevel="0" collapsed="false">
      <c r="A17" s="0" t="s">
        <v>15</v>
      </c>
      <c r="E17" s="0" t="s">
        <v>8</v>
      </c>
      <c r="G17" s="1" t="n">
        <v>1696221.18</v>
      </c>
      <c r="L17" s="6" t="n">
        <f aca="false">H19-K16</f>
        <v>850957.01</v>
      </c>
    </row>
    <row r="18" customFormat="false" ht="12.75" hidden="false" customHeight="false" outlineLevel="0" collapsed="false">
      <c r="A18" s="0" t="s">
        <v>16</v>
      </c>
      <c r="E18" s="0" t="s">
        <v>9</v>
      </c>
      <c r="G18" s="7" t="n">
        <f aca="false">I16</f>
        <v>73284.24</v>
      </c>
    </row>
    <row r="19" customFormat="false" ht="12.75" hidden="false" customHeight="false" outlineLevel="0" collapsed="false">
      <c r="A19" s="0" t="s">
        <v>17</v>
      </c>
      <c r="E19" s="0" t="s">
        <v>10</v>
      </c>
      <c r="G19" s="1" t="n">
        <f aca="false">G16-G17-G18</f>
        <v>1122521.38</v>
      </c>
      <c r="H19" s="1" t="n">
        <f aca="false">G19+H16</f>
        <v>1883052.37</v>
      </c>
      <c r="L19" s="6"/>
    </row>
    <row r="20" customFormat="false" ht="12.75" hidden="false" customHeight="false" outlineLevel="0" collapsed="false">
      <c r="A20" s="0" t="s">
        <v>18</v>
      </c>
    </row>
    <row r="23" customFormat="false" ht="11.25" hidden="false" customHeight="true" outlineLevel="0" collapsed="false">
      <c r="A23" s="0" t="s">
        <v>19</v>
      </c>
      <c r="G23" s="1" t="n">
        <f aca="false">1199461.37-828966.58</f>
        <v>370494.79</v>
      </c>
      <c r="H23" s="1" t="n">
        <v>192228.4</v>
      </c>
      <c r="I23" s="1" t="n">
        <v>6000.2</v>
      </c>
      <c r="J23" s="1" t="n">
        <f aca="false">G23+H23-I23</f>
        <v>556722.99</v>
      </c>
      <c r="K23" s="1" t="n">
        <v>371091.21</v>
      </c>
      <c r="L23" s="6" t="n">
        <f aca="false">J23-K23</f>
        <v>185631.78</v>
      </c>
    </row>
    <row r="24" customFormat="false" ht="12.75" hidden="false" customHeight="false" outlineLevel="0" collapsed="false">
      <c r="A24" s="0" t="s">
        <v>20</v>
      </c>
    </row>
    <row r="25" customFormat="false" ht="12.75" hidden="false" customHeight="false" outlineLevel="0" collapsed="false">
      <c r="A25" s="0" t="s">
        <v>21</v>
      </c>
    </row>
    <row r="26" customFormat="false" ht="12.75" hidden="false" customHeight="false" outlineLevel="0" collapsed="false">
      <c r="A26" s="0" t="s">
        <v>22</v>
      </c>
    </row>
    <row r="27" customFormat="false" ht="12.75" hidden="false" customHeight="false" outlineLevel="0" collapsed="false">
      <c r="A27" s="0" t="s">
        <v>23</v>
      </c>
    </row>
    <row r="29" customFormat="false" ht="12.75" hidden="false" customHeight="false" outlineLevel="0" collapsed="false">
      <c r="A29" s="0" t="s">
        <v>24</v>
      </c>
      <c r="G29" s="1" t="n">
        <f aca="false">1426017.8-531351.27</f>
        <v>894666.53</v>
      </c>
      <c r="H29" s="1" t="n">
        <v>-413255</v>
      </c>
      <c r="I29" s="1" t="n">
        <v>11678.68</v>
      </c>
      <c r="J29" s="1" t="n">
        <f aca="false">G29+H29-I29</f>
        <v>469732.85</v>
      </c>
      <c r="K29" s="1" t="n">
        <v>410000</v>
      </c>
      <c r="L29" s="6" t="n">
        <f aca="false">J29-K29</f>
        <v>59732.85</v>
      </c>
    </row>
    <row r="30" customFormat="false" ht="12.75" hidden="false" customHeight="false" outlineLevel="0" collapsed="false">
      <c r="A30" s="0" t="s">
        <v>20</v>
      </c>
    </row>
    <row r="31" customFormat="false" ht="12.75" hidden="false" customHeight="false" outlineLevel="0" collapsed="false">
      <c r="A31" s="0" t="s">
        <v>21</v>
      </c>
    </row>
    <row r="32" customFormat="false" ht="12.75" hidden="false" customHeight="false" outlineLevel="0" collapsed="false">
      <c r="A32" s="0" t="s">
        <v>22</v>
      </c>
    </row>
    <row r="33" customFormat="false" ht="12.75" hidden="false" customHeight="false" outlineLevel="0" collapsed="false">
      <c r="A33" s="0" t="s">
        <v>23</v>
      </c>
    </row>
    <row r="34" customFormat="false" ht="12.75" hidden="false" customHeight="false" outlineLevel="0" collapsed="false">
      <c r="A34" s="0" t="s">
        <v>25</v>
      </c>
    </row>
    <row r="36" customFormat="false" ht="12.75" hidden="false" customHeight="false" outlineLevel="0" collapsed="false">
      <c r="A36" s="0" t="s">
        <v>26</v>
      </c>
    </row>
    <row r="37" customFormat="false" ht="12.75" hidden="false" customHeight="false" outlineLevel="0" collapsed="false">
      <c r="A37" s="0" t="s">
        <v>20</v>
      </c>
      <c r="G37" s="1" t="n">
        <f aca="false">680400-616304.42</f>
        <v>64095.58</v>
      </c>
      <c r="H37" s="1" t="n">
        <f aca="false">-27906.45</f>
        <v>-27906.45</v>
      </c>
      <c r="I37" s="1" t="n">
        <v>0</v>
      </c>
      <c r="J37" s="1" t="n">
        <f aca="false">G37+H37-I37</f>
        <v>36189.13</v>
      </c>
      <c r="K37" s="1" t="n">
        <v>0</v>
      </c>
      <c r="L37" s="6" t="n">
        <f aca="false">J37-K37</f>
        <v>36189.13</v>
      </c>
    </row>
    <row r="38" customFormat="false" ht="12.75" hidden="false" customHeight="false" outlineLevel="0" collapsed="false">
      <c r="A38" s="0" t="s">
        <v>21</v>
      </c>
    </row>
    <row r="39" customFormat="false" ht="12.75" hidden="false" customHeight="false" outlineLevel="0" collapsed="false">
      <c r="A39" s="0" t="s">
        <v>22</v>
      </c>
    </row>
    <row r="40" customFormat="false" ht="12.75" hidden="false" customHeight="false" outlineLevel="0" collapsed="false">
      <c r="A40" s="0" t="s">
        <v>23</v>
      </c>
    </row>
    <row r="42" customFormat="false" ht="12.75" hidden="false" customHeight="false" outlineLevel="0" collapsed="false">
      <c r="A42" s="0" t="s">
        <v>27</v>
      </c>
    </row>
    <row r="43" customFormat="false" ht="12.75" hidden="false" customHeight="false" outlineLevel="0" collapsed="false">
      <c r="A43" s="0" t="s">
        <v>20</v>
      </c>
      <c r="G43" s="1" t="n">
        <f aca="false">2468979-1760192.17</f>
        <v>708786.83</v>
      </c>
      <c r="H43" s="1" t="n">
        <v>16401.56</v>
      </c>
      <c r="I43" s="1" t="n">
        <v>20495.69</v>
      </c>
      <c r="J43" s="1" t="n">
        <f aca="false">G43+H43-I43</f>
        <v>704692.7</v>
      </c>
      <c r="K43" s="1" t="n">
        <v>669376.7</v>
      </c>
      <c r="L43" s="6" t="n">
        <f aca="false">J43-K43</f>
        <v>35316.0000000002</v>
      </c>
    </row>
    <row r="44" customFormat="false" ht="12.75" hidden="false" customHeight="false" outlineLevel="0" collapsed="false">
      <c r="A44" s="0" t="s">
        <v>21</v>
      </c>
    </row>
    <row r="45" customFormat="false" ht="12.75" hidden="false" customHeight="false" outlineLevel="0" collapsed="false">
      <c r="A45" s="0" t="s">
        <v>22</v>
      </c>
    </row>
    <row r="46" customFormat="false" ht="12.75" hidden="false" customHeight="false" outlineLevel="0" collapsed="false">
      <c r="A46" s="0" t="s">
        <v>23</v>
      </c>
    </row>
    <row r="48" customFormat="false" ht="12.75" hidden="false" customHeight="false" outlineLevel="0" collapsed="false">
      <c r="A48" s="0" t="s">
        <v>28</v>
      </c>
    </row>
    <row r="49" customFormat="false" ht="12.75" hidden="false" customHeight="false" outlineLevel="0" collapsed="false">
      <c r="A49" s="0" t="s">
        <v>20</v>
      </c>
      <c r="G49" s="1" t="n">
        <f aca="false">474556-250400-195421.1</f>
        <v>28734.9</v>
      </c>
      <c r="H49" s="1" t="n">
        <v>11787</v>
      </c>
      <c r="I49" s="1" t="n">
        <v>0</v>
      </c>
      <c r="J49" s="1" t="n">
        <f aca="false">SUM(G49:H49)</f>
        <v>40521.9</v>
      </c>
      <c r="K49" s="1" t="n">
        <v>27298.16</v>
      </c>
      <c r="L49" s="6" t="n">
        <f aca="false">J49-K49</f>
        <v>13223.74</v>
      </c>
    </row>
    <row r="50" customFormat="false" ht="12.75" hidden="false" customHeight="false" outlineLevel="0" collapsed="false">
      <c r="A50" s="0" t="s">
        <v>21</v>
      </c>
    </row>
    <row r="51" customFormat="false" ht="12.75" hidden="false" customHeight="false" outlineLevel="0" collapsed="false">
      <c r="A51" s="0" t="s">
        <v>22</v>
      </c>
    </row>
    <row r="52" customFormat="false" ht="12.75" hidden="false" customHeight="false" outlineLevel="0" collapsed="false">
      <c r="A52" s="0" t="s">
        <v>23</v>
      </c>
    </row>
    <row r="53" customFormat="false" ht="12.75" hidden="false" customHeight="false" outlineLevel="0" collapsed="false">
      <c r="G53" s="7"/>
      <c r="H53" s="7"/>
      <c r="I53" s="7"/>
      <c r="J53" s="7"/>
      <c r="K53" s="7"/>
      <c r="L53" s="10"/>
    </row>
    <row r="54" customFormat="false" ht="12.75" hidden="false" customHeight="false" outlineLevel="0" collapsed="false">
      <c r="G54" s="1" t="n">
        <f aca="false">SUM(G6:G53)</f>
        <v>24824417.43</v>
      </c>
      <c r="H54" s="1" t="n">
        <f aca="false">SUM(H6:H53)</f>
        <v>14636865.44</v>
      </c>
      <c r="I54" s="1" t="n">
        <f aca="false">SUM(I6:I53)</f>
        <v>268237.55</v>
      </c>
      <c r="J54" s="1" t="n">
        <f aca="false">SUM(J6:J53)</f>
        <v>12188788.27</v>
      </c>
      <c r="K54" s="1" t="n">
        <f aca="false">SUM(K6:K53)</f>
        <v>9101446.03</v>
      </c>
      <c r="L54" s="1" t="n">
        <f aca="false">SUM(L6:L53)</f>
        <v>5844590.98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4" style="0" width="12.56"/>
    <col collapsed="false" customWidth="true" hidden="false" outlineLevel="0" max="6" min="6" style="0" width="11.28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I2" s="5" t="s">
        <v>6</v>
      </c>
    </row>
    <row r="3" customFormat="false" ht="12.75" hidden="false" customHeight="false" outlineLevel="0" collapsed="false">
      <c r="A3" s="5"/>
      <c r="B3" s="11" t="s">
        <v>29</v>
      </c>
      <c r="C3" s="11"/>
      <c r="D3" s="11" t="s">
        <v>30</v>
      </c>
      <c r="E3" s="11"/>
      <c r="F3" s="11" t="s">
        <v>31</v>
      </c>
      <c r="G3" s="11"/>
      <c r="I3" s="5" t="s">
        <v>32</v>
      </c>
    </row>
    <row r="4" customFormat="false" ht="12.75" hidden="false" customHeight="false" outlineLevel="0" collapsed="false">
      <c r="A4" s="5" t="s">
        <v>33</v>
      </c>
      <c r="B4" s="5" t="s">
        <v>34</v>
      </c>
      <c r="C4" s="5" t="s">
        <v>35</v>
      </c>
      <c r="D4" s="5" t="s">
        <v>34</v>
      </c>
      <c r="E4" s="5" t="s">
        <v>35</v>
      </c>
      <c r="F4" s="5" t="s">
        <v>34</v>
      </c>
      <c r="G4" s="5" t="s">
        <v>35</v>
      </c>
      <c r="I4" s="5" t="s">
        <v>34</v>
      </c>
    </row>
    <row r="5" customFormat="false" ht="12.75" hidden="false" customHeight="false" outlineLevel="0" collapsed="false">
      <c r="A5" s="0" t="s">
        <v>36</v>
      </c>
      <c r="B5" s="1" t="n">
        <v>1344508</v>
      </c>
      <c r="C5" s="0" t="n">
        <v>598642.1</v>
      </c>
      <c r="D5" s="1" t="n">
        <v>1336995.67</v>
      </c>
      <c r="E5" s="0" t="n">
        <v>598971.1</v>
      </c>
      <c r="F5" s="1" t="n">
        <v>2843.83</v>
      </c>
      <c r="G5" s="0" t="n">
        <v>598971.1</v>
      </c>
      <c r="I5" s="6" t="n">
        <f aca="false">D5+F5-B5</f>
        <v>-4668.5</v>
      </c>
    </row>
    <row r="6" customFormat="false" ht="12.75" hidden="false" customHeight="false" outlineLevel="0" collapsed="false">
      <c r="A6" s="0" t="s">
        <v>37</v>
      </c>
      <c r="B6" s="1" t="n">
        <v>2233882.21</v>
      </c>
      <c r="C6" s="0" t="n">
        <v>598642.2</v>
      </c>
      <c r="D6" s="1" t="n">
        <v>2211292.1</v>
      </c>
      <c r="E6" s="0" t="n">
        <v>598971.2</v>
      </c>
      <c r="F6" s="1" t="n">
        <v>143934.91</v>
      </c>
      <c r="G6" s="0" t="n">
        <v>598971.2</v>
      </c>
      <c r="I6" s="6" t="n">
        <f aca="false">D6+F6-B6</f>
        <v>121344.8</v>
      </c>
    </row>
    <row r="7" customFormat="false" ht="12.75" hidden="false" customHeight="false" outlineLevel="0" collapsed="false">
      <c r="A7" s="0" t="s">
        <v>13</v>
      </c>
      <c r="B7" s="1" t="n">
        <v>1696221.8</v>
      </c>
      <c r="C7" s="0" t="n">
        <v>598642.3</v>
      </c>
      <c r="D7" s="1" t="n">
        <v>1696221.18</v>
      </c>
      <c r="E7" s="0" t="n">
        <v>598971.3</v>
      </c>
      <c r="F7" s="1" t="n">
        <v>73284.24</v>
      </c>
      <c r="G7" s="0" t="n">
        <v>598971.3</v>
      </c>
      <c r="I7" s="6" t="n">
        <f aca="false">D7+F7-B7</f>
        <v>73283.6199999999</v>
      </c>
    </row>
    <row r="8" customFormat="false" ht="12.75" hidden="false" customHeight="false" outlineLevel="0" collapsed="false">
      <c r="A8" s="0" t="s">
        <v>19</v>
      </c>
      <c r="B8" s="1" t="n">
        <v>828966.58</v>
      </c>
      <c r="C8" s="0" t="n">
        <v>598642.4</v>
      </c>
      <c r="D8" s="1" t="n">
        <v>828966.58</v>
      </c>
      <c r="E8" s="0" t="n">
        <v>598971.4</v>
      </c>
      <c r="I8" s="6" t="n">
        <f aca="false">D8+F8-B8</f>
        <v>0</v>
      </c>
    </row>
    <row r="9" customFormat="false" ht="12.75" hidden="false" customHeight="false" outlineLevel="0" collapsed="false">
      <c r="A9" s="0" t="s">
        <v>24</v>
      </c>
      <c r="B9" s="1" t="n">
        <v>531351.27</v>
      </c>
      <c r="C9" s="0" t="n">
        <v>598642.5</v>
      </c>
      <c r="D9" s="1" t="n">
        <v>531351.27</v>
      </c>
      <c r="E9" s="0" t="n">
        <v>598971.5</v>
      </c>
      <c r="I9" s="6" t="n">
        <f aca="false">D9+F9-B9</f>
        <v>0</v>
      </c>
    </row>
    <row r="10" customFormat="false" ht="12.75" hidden="false" customHeight="false" outlineLevel="0" collapsed="false">
      <c r="A10" s="0" t="s">
        <v>26</v>
      </c>
      <c r="B10" s="1" t="n">
        <v>616304.42</v>
      </c>
      <c r="C10" s="0" t="n">
        <v>598642.6</v>
      </c>
      <c r="D10" s="1" t="n">
        <v>616304.42</v>
      </c>
      <c r="E10" s="0" t="n">
        <v>598971.6</v>
      </c>
      <c r="I10" s="6" t="n">
        <f aca="false">D10+F10-B10</f>
        <v>0</v>
      </c>
    </row>
    <row r="11" customFormat="false" ht="12.75" hidden="false" customHeight="false" outlineLevel="0" collapsed="false">
      <c r="A11" s="0" t="s">
        <v>38</v>
      </c>
      <c r="B11" s="1" t="n">
        <v>1760192.17</v>
      </c>
      <c r="C11" s="0" t="n">
        <v>598642.7</v>
      </c>
      <c r="D11" s="1" t="n">
        <v>1760192.17</v>
      </c>
      <c r="E11" s="0" t="n">
        <v>598971.7</v>
      </c>
      <c r="I11" s="6" t="n">
        <f aca="false">D11+F11-B11</f>
        <v>0</v>
      </c>
    </row>
    <row r="12" customFormat="false" ht="12.75" hidden="false" customHeight="false" outlineLevel="0" collapsed="false">
      <c r="A12" s="0" t="s">
        <v>28</v>
      </c>
      <c r="B12" s="1" t="n">
        <v>195421.1</v>
      </c>
      <c r="C12" s="0" t="n">
        <v>598642.8</v>
      </c>
      <c r="D12" s="1" t="n">
        <v>195421.1</v>
      </c>
      <c r="E12" s="0" t="n">
        <v>598971.8</v>
      </c>
      <c r="I12" s="6" t="n">
        <f aca="false">D12+F12-B12</f>
        <v>0</v>
      </c>
    </row>
    <row r="13" customFormat="false" ht="12.75" hidden="false" customHeight="false" outlineLevel="0" collapsed="false">
      <c r="A13" s="0" t="s">
        <v>39</v>
      </c>
      <c r="B13" s="1"/>
      <c r="D13" s="1"/>
    </row>
    <row r="14" customFormat="false" ht="12.75" hidden="false" customHeight="false" outlineLevel="0" collapsed="false">
      <c r="D14" s="1"/>
      <c r="I14" s="6" t="n">
        <f aca="false">SUM(I5:I12)</f>
        <v>189959.92</v>
      </c>
    </row>
    <row r="15" customFormat="false" ht="12.75" hidden="false" customHeight="false" outlineLevel="0" collapsed="false">
      <c r="D15" s="1"/>
    </row>
  </sheetData>
  <mergeCells count="3">
    <mergeCell ref="B3:C3"/>
    <mergeCell ref="D3:E3"/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2001-04-24T15:59:24Z</dcterms:created>
  <dc:creator>cfoster</dc:creator>
  <dc:description/>
  <dc:language>en-US</dc:language>
  <cp:lastModifiedBy>cfoster</cp:lastModifiedBy>
  <cp:lastPrinted>2001-05-03T16:00:33Z</cp:lastPrinted>
  <dcterms:modified xsi:type="dcterms:W3CDTF">2001-05-21T15:45:59Z</dcterms:modified>
  <cp:revision>0</cp:revision>
  <dc:subject/>
  <dc:title/>
</cp:coreProperties>
</file>