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Exp Detail" sheetId="2" state="visible" r:id="rId4"/>
  </sheets>
  <externalReferences>
    <externalReference r:id="rId5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<sst xmlns="http://schemas.openxmlformats.org/spreadsheetml/2006/main" count="93" uniqueCount="51">
  <si>
    <t xml:space="preserve">Enron Japan 2001 Plan</t>
  </si>
  <si>
    <t xml:space="preserve">Split after 1Q</t>
  </si>
  <si>
    <t xml:space="preserve">Split after 2Q</t>
  </si>
  <si>
    <t xml:space="preserve">EGM</t>
  </si>
  <si>
    <t xml:space="preserve">EE</t>
  </si>
  <si>
    <t xml:space="preserve">Total</t>
  </si>
  <si>
    <t xml:space="preserve">Margin*</t>
  </si>
  <si>
    <t xml:space="preserve">1Q</t>
  </si>
  <si>
    <t xml:space="preserve">2Q</t>
  </si>
  <si>
    <t xml:space="preserve">3Q</t>
  </si>
  <si>
    <t xml:space="preserve">4Q</t>
  </si>
  <si>
    <t xml:space="preserve">Expense</t>
  </si>
  <si>
    <t xml:space="preserve">EBIT</t>
  </si>
  <si>
    <t xml:space="preserve">*Metal Margin = $5mil to EE, Electricity $ 5mil to EE, Capital Mkts $7.5mil to EGM</t>
  </si>
  <si>
    <t xml:space="preserve">Cutoff after Q2</t>
  </si>
  <si>
    <t xml:space="preserve">1 - Executive</t>
  </si>
  <si>
    <t xml:space="preserve">New Cost allocation for 2001</t>
  </si>
  <si>
    <t xml:space="preserve">2 - Trading &amp; Origination</t>
  </si>
  <si>
    <t xml:space="preserve">Q1 - 01</t>
  </si>
  <si>
    <t xml:space="preserve">3 - Commercial Support</t>
  </si>
  <si>
    <t xml:space="preserve">Q2 - 01</t>
  </si>
  <si>
    <t xml:space="preserve">4 - Public Affairs</t>
  </si>
  <si>
    <t xml:space="preserve">Q3 - 01</t>
  </si>
  <si>
    <t xml:space="preserve">5 - IT</t>
  </si>
  <si>
    <t xml:space="preserve">Q4 - 01</t>
  </si>
  <si>
    <t xml:space="preserve">6 - Legal</t>
  </si>
  <si>
    <t xml:space="preserve">TOTAL G&amp;A</t>
  </si>
  <si>
    <t xml:space="preserve">7 - HR</t>
  </si>
  <si>
    <t xml:space="preserve">Annual Splitt</t>
  </si>
  <si>
    <t xml:space="preserve">8 - Admin &amp; Office</t>
  </si>
  <si>
    <t xml:space="preserve">Cost type by Cost Centre</t>
  </si>
  <si>
    <t xml:space="preserve">1 - EX</t>
  </si>
  <si>
    <t xml:space="preserve">2 - TO</t>
  </si>
  <si>
    <t xml:space="preserve">3 - CS</t>
  </si>
  <si>
    <t xml:space="preserve">4 - PA</t>
  </si>
  <si>
    <t xml:space="preserve">6 - LE</t>
  </si>
  <si>
    <t xml:space="preserve">8 - AO</t>
  </si>
  <si>
    <t xml:space="preserve">SALARIES &amp; WAGES (Expats &amp; Locals)</t>
  </si>
  <si>
    <t xml:space="preserve">TRAVEL &amp; ENTERTAINMENT</t>
  </si>
  <si>
    <t xml:space="preserve">OFFICE EXPENSES </t>
  </si>
  <si>
    <t xml:space="preserve">AUDIT &amp; LEGAL</t>
  </si>
  <si>
    <t xml:space="preserve">CONSULTANCY</t>
  </si>
  <si>
    <t xml:space="preserve">OCCUPANCY COSTS</t>
  </si>
  <si>
    <t xml:space="preserve">GENERAL &amp; ADMIN</t>
  </si>
  <si>
    <t xml:space="preserve">TELECOMMUNICATIONS</t>
  </si>
  <si>
    <t xml:space="preserve">ALLOCATIONS IN</t>
  </si>
  <si>
    <t xml:space="preserve">ALLOCATIONS OUT</t>
  </si>
  <si>
    <t xml:space="preserve">TAXES OTHER THAN INCOME</t>
  </si>
  <si>
    <t xml:space="preserve">DEPRECIATION</t>
  </si>
  <si>
    <t xml:space="preserve">Quarter by Cost Centre</t>
  </si>
  <si>
    <t xml:space="preserve">After Europe/EGM cutoff splitt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</si>
</sst>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[$-409]#,##0_);[RED]\(#,##0\)"/>
    <numFmt numFmtId="168" formatCode="0%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sz val="16"/>
      <color rgb="FF000000"/>
      <name val="Arial"/>
      <family val="2"/>
    </font>
    <font>
      <b val="true"/>
      <sz val="10"/>
      <color rgb="FFCCFFFF"/>
      <name val="Arial"/>
      <family val="2"/>
    </font>
    <font>
      <b val="true"/>
      <sz val="11"/>
      <color rgb="FFCCFFFF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3366FF"/>
        <bgColor rgb="FF0066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3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4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5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cmulcahy/Local%20Settings/Temporary%20Internet%20Files/OLK40/Enron%20Japan%20Budget%20Model%20NEW%20November%2020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oss Margin"/>
      <sheetName val="Cost Summary"/>
      <sheetName val="Cost per CC"/>
      <sheetName val="HC-SW Summary"/>
      <sheetName val="BS-CF-Capital expenditure"/>
      <sheetName val="TB 11"/>
      <sheetName val="CC EJ"/>
      <sheetName val="CC1"/>
      <sheetName val="CC2"/>
      <sheetName val="CC3"/>
      <sheetName val="CC4"/>
      <sheetName val="CC5"/>
      <sheetName val="CC6"/>
      <sheetName val="CC7"/>
      <sheetName val="CC8"/>
      <sheetName val="S&amp;W Database"/>
      <sheetName val="Office Cost"/>
      <sheetName val="Weather CC"/>
      <sheetName val="FX CC"/>
      <sheetName val="EBS CC"/>
      <sheetName val="Metals CC"/>
      <sheetName val="Allocations OUT"/>
      <sheetName val="Allocations IN"/>
      <sheetName val="Graphs"/>
    </sheetNames>
    <sheetDataSet>
      <sheetData sheetId="0"/>
      <sheetData sheetId="1">
        <row r="13">
          <cell r="F13">
            <v>2107471.69811321</v>
          </cell>
        </row>
        <row r="17">
          <cell r="F17">
            <v>-1969955.48885077</v>
          </cell>
        </row>
        <row r="19">
          <cell r="F19">
            <v>801886.79245283</v>
          </cell>
        </row>
      </sheetData>
      <sheetData sheetId="2"/>
      <sheetData sheetId="3"/>
      <sheetData sheetId="4"/>
      <sheetData sheetId="5"/>
      <sheetData sheetId="6">
        <row r="59">
          <cell r="E59">
            <v>47395.8333333333</v>
          </cell>
        </row>
        <row r="60">
          <cell r="E60">
            <v>100000</v>
          </cell>
        </row>
        <row r="61">
          <cell r="E61">
            <v>20000</v>
          </cell>
        </row>
        <row r="62">
          <cell r="E62">
            <v>17500</v>
          </cell>
        </row>
        <row r="81">
          <cell r="E81">
            <v>100000</v>
          </cell>
        </row>
        <row r="82">
          <cell r="E82">
            <v>50000</v>
          </cell>
        </row>
        <row r="83">
          <cell r="E83">
            <v>50000</v>
          </cell>
        </row>
        <row r="84">
          <cell r="E84">
            <v>50000</v>
          </cell>
        </row>
        <row r="85">
          <cell r="E85">
            <v>163636.363636364</v>
          </cell>
        </row>
        <row r="86">
          <cell r="E86">
            <v>640000</v>
          </cell>
        </row>
        <row r="94">
          <cell r="E94">
            <v>50000</v>
          </cell>
        </row>
        <row r="95">
          <cell r="E95">
            <v>50000</v>
          </cell>
        </row>
        <row r="96">
          <cell r="E96">
            <v>1000000</v>
          </cell>
        </row>
      </sheetData>
      <sheetData sheetId="7">
        <row r="9">
          <cell r="E9">
            <v>800000</v>
          </cell>
        </row>
        <row r="43">
          <cell r="E43">
            <v>53000</v>
          </cell>
        </row>
        <row r="53">
          <cell r="E53">
            <v>10000</v>
          </cell>
        </row>
        <row r="73">
          <cell r="E73">
            <v>17105.4545454545</v>
          </cell>
        </row>
      </sheetData>
      <sheetData sheetId="8">
        <row r="9">
          <cell r="E9">
            <v>4304056.76515152</v>
          </cell>
        </row>
        <row r="43">
          <cell r="E43">
            <v>394000</v>
          </cell>
        </row>
        <row r="53">
          <cell r="E53">
            <v>218333.333333333</v>
          </cell>
        </row>
        <row r="73">
          <cell r="E73">
            <v>373469.090909091</v>
          </cell>
        </row>
      </sheetData>
      <sheetData sheetId="9">
        <row r="9">
          <cell r="E9">
            <v>785062.609375</v>
          </cell>
        </row>
        <row r="43">
          <cell r="E43">
            <v>51750</v>
          </cell>
        </row>
        <row r="53">
          <cell r="E53">
            <v>65000</v>
          </cell>
        </row>
        <row r="73">
          <cell r="E73">
            <v>111185.454545455</v>
          </cell>
        </row>
      </sheetData>
      <sheetData sheetId="10">
        <row r="9">
          <cell r="E9">
            <v>1381098.84090909</v>
          </cell>
        </row>
        <row r="43">
          <cell r="E43">
            <v>70500</v>
          </cell>
        </row>
        <row r="53">
          <cell r="E53">
            <v>80000</v>
          </cell>
        </row>
        <row r="73">
          <cell r="E73">
            <v>136843.636363636</v>
          </cell>
        </row>
      </sheetData>
      <sheetData sheetId="11">
        <row r="9">
          <cell r="E9">
            <v>1265523.26515152</v>
          </cell>
        </row>
        <row r="43">
          <cell r="E43">
            <v>88541.6666666667</v>
          </cell>
        </row>
        <row r="53">
          <cell r="E53">
            <v>75833.3333333333</v>
          </cell>
        </row>
        <row r="73">
          <cell r="E73">
            <v>129716.363636364</v>
          </cell>
        </row>
      </sheetData>
      <sheetData sheetId="12">
        <row r="9">
          <cell r="E9">
            <v>316620.363636364</v>
          </cell>
        </row>
        <row r="43">
          <cell r="E43">
            <v>22500</v>
          </cell>
        </row>
        <row r="53">
          <cell r="E53">
            <v>20000</v>
          </cell>
        </row>
        <row r="73">
          <cell r="E73">
            <v>34210.9090909091</v>
          </cell>
        </row>
      </sheetData>
      <sheetData sheetId="13">
        <row r="9">
          <cell r="E9">
            <v>148331.727272727</v>
          </cell>
        </row>
        <row r="43">
          <cell r="E43">
            <v>1000</v>
          </cell>
        </row>
        <row r="53">
          <cell r="E53">
            <v>10000</v>
          </cell>
        </row>
        <row r="73">
          <cell r="E73">
            <v>17105.4545454545</v>
          </cell>
        </row>
      </sheetData>
      <sheetData sheetId="14">
        <row r="9">
          <cell r="E9">
            <v>136069.318181818</v>
          </cell>
        </row>
        <row r="43">
          <cell r="E43">
            <v>2500</v>
          </cell>
        </row>
        <row r="53">
          <cell r="E53">
            <v>25000</v>
          </cell>
        </row>
        <row r="73">
          <cell r="E73">
            <v>42763.6363636364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>
        <row r="5">
          <cell r="C5">
            <v>145523.326725746</v>
          </cell>
        </row>
        <row r="6">
          <cell r="C6">
            <v>423158.325049906</v>
          </cell>
        </row>
        <row r="7">
          <cell r="C7">
            <v>135960.270942164</v>
          </cell>
        </row>
        <row r="8">
          <cell r="C8">
            <v>28396.1123134328</v>
          </cell>
        </row>
        <row r="9">
          <cell r="C9">
            <v>37702.6036600285</v>
          </cell>
        </row>
        <row r="10">
          <cell r="C10">
            <v>81449.3894651741</v>
          </cell>
        </row>
        <row r="11">
          <cell r="C11">
            <v>55948.3013246269</v>
          </cell>
        </row>
        <row r="12">
          <cell r="C12">
            <v>63570.776119403</v>
          </cell>
        </row>
      </sheetData>
      <sheetData sheetId="2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7.42"/>
    <col collapsed="false" customWidth="true" hidden="false" outlineLevel="0" max="3" min="3" style="0" width="3.42"/>
    <col collapsed="false" customWidth="true" hidden="true" outlineLevel="0" max="5" min="4" style="0" width="12.85"/>
    <col collapsed="false" customWidth="true" hidden="true" outlineLevel="0" max="6" min="6" style="0" width="13.99"/>
    <col collapsed="false" customWidth="true" hidden="true" outlineLevel="0" max="7" min="7" style="0" width="2.84"/>
    <col collapsed="false" customWidth="true" hidden="false" outlineLevel="0" max="8" min="8" style="0" width="13.14"/>
    <col collapsed="false" customWidth="true" hidden="false" outlineLevel="0" max="9" min="9" style="0" width="12.99"/>
    <col collapsed="false" customWidth="true" hidden="false" outlineLevel="0" max="10" min="10" style="0" width="11.85"/>
  </cols>
  <sheetData>
    <row r="1" customFormat="false" ht="18" hidden="false" customHeight="false" outlineLevel="0" collapsed="false">
      <c r="A1" s="1" t="s">
        <v>0</v>
      </c>
    </row>
    <row r="2" customFormat="false" ht="18.75" hidden="false" customHeight="false" outlineLevel="0" collapsed="false">
      <c r="A2" s="1"/>
    </row>
    <row r="3" customFormat="false" ht="12.75" hidden="false" customHeight="false" outlineLevel="0" collapsed="false">
      <c r="D3" s="2" t="s">
        <v>1</v>
      </c>
      <c r="E3" s="3"/>
      <c r="F3" s="4"/>
      <c r="G3" s="5"/>
      <c r="H3" s="2" t="s">
        <v>2</v>
      </c>
      <c r="I3" s="6"/>
      <c r="J3" s="7"/>
    </row>
    <row r="4" customFormat="false" ht="12.75" hidden="false" customHeight="false" outlineLevel="0" collapsed="false">
      <c r="D4" s="8"/>
      <c r="E4" s="5"/>
      <c r="F4" s="9"/>
      <c r="G4" s="5"/>
      <c r="H4" s="10"/>
      <c r="I4" s="11"/>
      <c r="J4" s="12"/>
    </row>
    <row r="5" customFormat="false" ht="15.75" hidden="false" customHeight="false" outlineLevel="0" collapsed="false">
      <c r="D5" s="13" t="s">
        <v>3</v>
      </c>
      <c r="E5" s="14" t="s">
        <v>4</v>
      </c>
      <c r="F5" s="15" t="s">
        <v>5</v>
      </c>
      <c r="G5" s="5"/>
      <c r="H5" s="13" t="s">
        <v>3</v>
      </c>
      <c r="I5" s="14" t="s">
        <v>4</v>
      </c>
      <c r="J5" s="15" t="s">
        <v>5</v>
      </c>
    </row>
    <row r="6" customFormat="false" ht="12.75" hidden="false" customHeight="false" outlineLevel="0" collapsed="false">
      <c r="A6" s="16" t="s">
        <v>6</v>
      </c>
      <c r="B6" s="17" t="s">
        <v>7</v>
      </c>
      <c r="C6" s="18"/>
      <c r="D6" s="19" t="n">
        <v>0</v>
      </c>
      <c r="E6" s="3" t="n">
        <v>0</v>
      </c>
      <c r="F6" s="4" t="n">
        <f aca="false">SUM(D6:E6)</f>
        <v>0</v>
      </c>
      <c r="G6" s="3"/>
      <c r="H6" s="19" t="n">
        <v>0</v>
      </c>
      <c r="I6" s="3" t="n">
        <v>0</v>
      </c>
      <c r="J6" s="4" t="n">
        <f aca="false">SUM(H6:I6)</f>
        <v>0</v>
      </c>
    </row>
    <row r="7" customFormat="false" ht="12.75" hidden="false" customHeight="false" outlineLevel="0" collapsed="false">
      <c r="A7" s="20"/>
      <c r="B7" s="21" t="s">
        <v>8</v>
      </c>
      <c r="C7" s="22"/>
      <c r="D7" s="8" t="n">
        <v>0</v>
      </c>
      <c r="E7" s="5" t="n">
        <v>1000000</v>
      </c>
      <c r="F7" s="9" t="n">
        <f aca="false">SUM(D7:E7)</f>
        <v>1000000</v>
      </c>
      <c r="G7" s="5"/>
      <c r="H7" s="8" t="n">
        <v>0</v>
      </c>
      <c r="I7" s="5" t="n">
        <v>1000000</v>
      </c>
      <c r="J7" s="9" t="n">
        <f aca="false">SUM(H7:I7)</f>
        <v>1000000</v>
      </c>
    </row>
    <row r="8" customFormat="false" ht="12.75" hidden="false" customHeight="false" outlineLevel="0" collapsed="false">
      <c r="A8" s="20"/>
      <c r="B8" s="21" t="s">
        <v>9</v>
      </c>
      <c r="C8" s="22"/>
      <c r="D8" s="8" t="n">
        <v>3750000</v>
      </c>
      <c r="E8" s="5" t="n">
        <v>4500000</v>
      </c>
      <c r="F8" s="9" t="n">
        <f aca="false">SUM(D8:E8)</f>
        <v>8250000</v>
      </c>
      <c r="G8" s="5"/>
      <c r="H8" s="8" t="n">
        <v>3750000</v>
      </c>
      <c r="I8" s="5" t="n">
        <v>4500000</v>
      </c>
      <c r="J8" s="9" t="n">
        <f aca="false">SUM(H8:I8)</f>
        <v>8250000</v>
      </c>
    </row>
    <row r="9" customFormat="false" ht="15" hidden="false" customHeight="false" outlineLevel="0" collapsed="false">
      <c r="A9" s="20"/>
      <c r="B9" s="21" t="s">
        <v>10</v>
      </c>
      <c r="C9" s="22"/>
      <c r="D9" s="23" t="n">
        <v>3750000</v>
      </c>
      <c r="E9" s="24" t="n">
        <v>4500000</v>
      </c>
      <c r="F9" s="25" t="n">
        <f aca="false">SUM(D9:E9)</f>
        <v>8250000</v>
      </c>
      <c r="G9" s="5"/>
      <c r="H9" s="23" t="n">
        <v>3750000</v>
      </c>
      <c r="I9" s="24" t="n">
        <v>4500000</v>
      </c>
      <c r="J9" s="25" t="n">
        <f aca="false">SUM(H9:I9)</f>
        <v>8250000</v>
      </c>
    </row>
    <row r="10" customFormat="false" ht="13.5" hidden="false" customHeight="false" outlineLevel="0" collapsed="false">
      <c r="A10" s="26"/>
      <c r="B10" s="27" t="n">
        <v>2001</v>
      </c>
      <c r="C10" s="28"/>
      <c r="D10" s="29" t="n">
        <f aca="false">SUM(D6:D9)</f>
        <v>7500000</v>
      </c>
      <c r="E10" s="30" t="n">
        <f aca="false">SUM(E6:E9)</f>
        <v>10000000</v>
      </c>
      <c r="F10" s="31" t="n">
        <f aca="false">SUM(D10:E10)</f>
        <v>17500000</v>
      </c>
      <c r="G10" s="30"/>
      <c r="H10" s="29" t="n">
        <f aca="false">SUM(H6:H9)</f>
        <v>7500000</v>
      </c>
      <c r="I10" s="30" t="n">
        <f aca="false">SUM(I6:I9)</f>
        <v>10000000</v>
      </c>
      <c r="J10" s="31" t="n">
        <f aca="false">SUM(H10:I10)</f>
        <v>17500000</v>
      </c>
    </row>
    <row r="11" customFormat="false" ht="13.5" hidden="false" customHeight="false" outlineLevel="0" collapsed="false">
      <c r="A11" s="20"/>
      <c r="B11" s="12"/>
      <c r="D11" s="8"/>
      <c r="E11" s="5"/>
      <c r="F11" s="9"/>
      <c r="G11" s="5"/>
      <c r="H11" s="8"/>
      <c r="I11" s="5"/>
      <c r="J11" s="9"/>
    </row>
    <row r="12" customFormat="false" ht="12.75" hidden="false" customHeight="false" outlineLevel="0" collapsed="false">
      <c r="A12" s="16"/>
      <c r="B12" s="7"/>
      <c r="C12" s="6"/>
      <c r="D12" s="19"/>
      <c r="E12" s="3"/>
      <c r="F12" s="4"/>
      <c r="G12" s="3"/>
      <c r="H12" s="19"/>
      <c r="I12" s="3"/>
      <c r="J12" s="4"/>
    </row>
    <row r="13" customFormat="false" ht="12.75" hidden="false" customHeight="false" outlineLevel="0" collapsed="false">
      <c r="A13" s="20" t="s">
        <v>11</v>
      </c>
      <c r="B13" s="21" t="s">
        <v>7</v>
      </c>
      <c r="C13" s="22"/>
      <c r="D13" s="8" t="n">
        <f aca="false">+'Exp Detail'!C5</f>
        <v>0</v>
      </c>
      <c r="E13" s="5" t="n">
        <f aca="false">+'Exp Detail'!B5</f>
        <v>0</v>
      </c>
      <c r="F13" s="9" t="n">
        <f aca="false">SUM(D13:E13)</f>
        <v>0</v>
      </c>
      <c r="G13" s="5"/>
      <c r="H13" s="8" t="n">
        <f aca="false">+'Exp Detail'!F5</f>
        <v>0</v>
      </c>
      <c r="I13" s="5" t="n">
        <f aca="false">+'Exp Detail'!E5</f>
        <v>3859191.3818242</v>
      </c>
      <c r="J13" s="9" t="n">
        <f aca="false">SUM(H13:I13)</f>
        <v>3859191.3818242</v>
      </c>
    </row>
    <row r="14" customFormat="false" ht="12.75" hidden="false" customHeight="false" outlineLevel="0" collapsed="false">
      <c r="A14" s="20"/>
      <c r="B14" s="21" t="s">
        <v>8</v>
      </c>
      <c r="C14" s="22"/>
      <c r="D14" s="8" t="n">
        <f aca="false">+'Exp Detail'!C6</f>
        <v>0</v>
      </c>
      <c r="E14" s="5" t="n">
        <f aca="false">+'Exp Detail'!B6</f>
        <v>0</v>
      </c>
      <c r="F14" s="9" t="n">
        <f aca="false">SUM(D14:E14)</f>
        <v>0</v>
      </c>
      <c r="G14" s="5"/>
      <c r="H14" s="8" t="n">
        <f aca="false">+'Exp Detail'!F6</f>
        <v>0</v>
      </c>
      <c r="I14" s="5" t="n">
        <f aca="false">+'Exp Detail'!E6</f>
        <v>3859191.3818242</v>
      </c>
      <c r="J14" s="9" t="n">
        <f aca="false">SUM(H14:I14)</f>
        <v>3859191.3818242</v>
      </c>
    </row>
    <row r="15" customFormat="false" ht="12.75" hidden="false" customHeight="false" outlineLevel="0" collapsed="false">
      <c r="A15" s="20"/>
      <c r="B15" s="21" t="s">
        <v>9</v>
      </c>
      <c r="C15" s="22"/>
      <c r="D15" s="8" t="n">
        <f aca="false">+'Exp Detail'!C7</f>
        <v>0</v>
      </c>
      <c r="E15" s="5" t="n">
        <f aca="false">+'Exp Detail'!B7</f>
        <v>0</v>
      </c>
      <c r="F15" s="9" t="n">
        <f aca="false">SUM(D15:E15)</f>
        <v>0</v>
      </c>
      <c r="G15" s="5"/>
      <c r="H15" s="8" t="n">
        <f aca="false">+'Exp Detail'!F7</f>
        <v>3366377.21467752</v>
      </c>
      <c r="I15" s="5" t="n">
        <f aca="false">+'Exp Detail'!E7</f>
        <v>492814.167146687</v>
      </c>
      <c r="J15" s="9" t="n">
        <f aca="false">SUM(H15:I15)</f>
        <v>3859191.3818242</v>
      </c>
    </row>
    <row r="16" customFormat="false" ht="15" hidden="false" customHeight="false" outlineLevel="0" collapsed="false">
      <c r="A16" s="20"/>
      <c r="B16" s="21" t="s">
        <v>10</v>
      </c>
      <c r="C16" s="22"/>
      <c r="D16" s="23" t="n">
        <f aca="false">+'Exp Detail'!C8</f>
        <v>0</v>
      </c>
      <c r="E16" s="24" t="n">
        <f aca="false">+'Exp Detail'!B8</f>
        <v>0</v>
      </c>
      <c r="F16" s="25" t="n">
        <f aca="false">SUM(D16:E16)</f>
        <v>0</v>
      </c>
      <c r="G16" s="5"/>
      <c r="H16" s="23" t="n">
        <f aca="false">+'Exp Detail'!F8</f>
        <v>3366377.21467752</v>
      </c>
      <c r="I16" s="24" t="n">
        <f aca="false">+'Exp Detail'!E8</f>
        <v>492814.167146687</v>
      </c>
      <c r="J16" s="25" t="n">
        <f aca="false">SUM(H16:I16)</f>
        <v>3859191.3818242</v>
      </c>
    </row>
    <row r="17" customFormat="false" ht="13.5" hidden="false" customHeight="false" outlineLevel="0" collapsed="false">
      <c r="A17" s="26"/>
      <c r="B17" s="27" t="n">
        <v>2001</v>
      </c>
      <c r="C17" s="28"/>
      <c r="D17" s="29" t="n">
        <f aca="false">SUM(D13:D16)</f>
        <v>0</v>
      </c>
      <c r="E17" s="30" t="n">
        <f aca="false">SUM(E13:E16)</f>
        <v>0</v>
      </c>
      <c r="F17" s="31" t="n">
        <f aca="false">SUM(D17:E17)</f>
        <v>0</v>
      </c>
      <c r="G17" s="30"/>
      <c r="H17" s="29" t="n">
        <f aca="false">SUM(H13:H16)</f>
        <v>6732754.42935503</v>
      </c>
      <c r="I17" s="30" t="n">
        <f aca="false">SUM(I13:I16)</f>
        <v>8704011.09794178</v>
      </c>
      <c r="J17" s="31" t="n">
        <f aca="false">SUM(H17:I17)</f>
        <v>15436765.5272968</v>
      </c>
    </row>
    <row r="18" customFormat="false" ht="13.5" hidden="false" customHeight="false" outlineLevel="0" collapsed="false">
      <c r="A18" s="20"/>
      <c r="B18" s="12"/>
      <c r="D18" s="8"/>
      <c r="E18" s="5"/>
      <c r="F18" s="9"/>
      <c r="G18" s="5"/>
      <c r="H18" s="8"/>
      <c r="I18" s="5"/>
      <c r="J18" s="9"/>
    </row>
    <row r="19" customFormat="false" ht="12.75" hidden="false" customHeight="false" outlineLevel="0" collapsed="false">
      <c r="A19" s="16"/>
      <c r="B19" s="7"/>
      <c r="C19" s="6"/>
      <c r="D19" s="19"/>
      <c r="E19" s="3"/>
      <c r="F19" s="4"/>
      <c r="G19" s="3"/>
      <c r="H19" s="19"/>
      <c r="I19" s="3"/>
      <c r="J19" s="4"/>
    </row>
    <row r="20" customFormat="false" ht="12.75" hidden="false" customHeight="false" outlineLevel="0" collapsed="false">
      <c r="A20" s="20" t="s">
        <v>12</v>
      </c>
      <c r="B20" s="21" t="s">
        <v>7</v>
      </c>
      <c r="C20" s="22"/>
      <c r="D20" s="8" t="n">
        <f aca="false">+D6-D13</f>
        <v>0</v>
      </c>
      <c r="E20" s="5" t="n">
        <f aca="false">+E6-E13</f>
        <v>0</v>
      </c>
      <c r="F20" s="9" t="n">
        <f aca="false">+F6-F13</f>
        <v>0</v>
      </c>
      <c r="G20" s="5"/>
      <c r="H20" s="8" t="n">
        <f aca="false">+H6-H13</f>
        <v>0</v>
      </c>
      <c r="I20" s="5" t="n">
        <f aca="false">+I6-I13</f>
        <v>-3859191.3818242</v>
      </c>
      <c r="J20" s="9" t="n">
        <f aca="false">+J6-J13</f>
        <v>-3859191.3818242</v>
      </c>
    </row>
    <row r="21" customFormat="false" ht="12.75" hidden="false" customHeight="false" outlineLevel="0" collapsed="false">
      <c r="A21" s="10"/>
      <c r="B21" s="21" t="s">
        <v>8</v>
      </c>
      <c r="C21" s="22"/>
      <c r="D21" s="8" t="n">
        <f aca="false">+D7-D14</f>
        <v>0</v>
      </c>
      <c r="E21" s="5" t="n">
        <f aca="false">+E7-E14</f>
        <v>1000000</v>
      </c>
      <c r="F21" s="9" t="n">
        <f aca="false">+F7-F14</f>
        <v>1000000</v>
      </c>
      <c r="G21" s="5"/>
      <c r="H21" s="8" t="n">
        <f aca="false">+H7-H14</f>
        <v>0</v>
      </c>
      <c r="I21" s="5" t="n">
        <f aca="false">+I7-I14</f>
        <v>-2859191.3818242</v>
      </c>
      <c r="J21" s="9" t="n">
        <f aca="false">+J7-J14</f>
        <v>-2859191.3818242</v>
      </c>
    </row>
    <row r="22" customFormat="false" ht="12.75" hidden="false" customHeight="false" outlineLevel="0" collapsed="false">
      <c r="A22" s="10"/>
      <c r="B22" s="21" t="s">
        <v>9</v>
      </c>
      <c r="C22" s="22"/>
      <c r="D22" s="8" t="n">
        <f aca="false">+D8-D15</f>
        <v>3750000</v>
      </c>
      <c r="E22" s="5" t="n">
        <f aca="false">+E8-E15</f>
        <v>4500000</v>
      </c>
      <c r="F22" s="9" t="n">
        <f aca="false">+F8-F15</f>
        <v>8250000</v>
      </c>
      <c r="G22" s="5"/>
      <c r="H22" s="8" t="n">
        <f aca="false">+H8-H15</f>
        <v>383622.785322485</v>
      </c>
      <c r="I22" s="5" t="n">
        <f aca="false">+I8-I15</f>
        <v>4007185.83285331</v>
      </c>
      <c r="J22" s="9" t="n">
        <f aca="false">+J8-J15</f>
        <v>4390808.6181758</v>
      </c>
    </row>
    <row r="23" customFormat="false" ht="15" hidden="false" customHeight="false" outlineLevel="0" collapsed="false">
      <c r="A23" s="10"/>
      <c r="B23" s="21" t="s">
        <v>10</v>
      </c>
      <c r="C23" s="22"/>
      <c r="D23" s="23" t="n">
        <f aca="false">+D9-D16</f>
        <v>3750000</v>
      </c>
      <c r="E23" s="24" t="n">
        <f aca="false">+E9-E16</f>
        <v>4500000</v>
      </c>
      <c r="F23" s="25" t="n">
        <f aca="false">+F9-F16</f>
        <v>8250000</v>
      </c>
      <c r="G23" s="5"/>
      <c r="H23" s="23" t="n">
        <f aca="false">+H9-H16</f>
        <v>383622.785322485</v>
      </c>
      <c r="I23" s="24" t="n">
        <f aca="false">+I9-I16</f>
        <v>4007185.83285331</v>
      </c>
      <c r="J23" s="25" t="n">
        <f aca="false">+J9-J16</f>
        <v>4390808.6181758</v>
      </c>
    </row>
    <row r="24" customFormat="false" ht="13.5" hidden="false" customHeight="false" outlineLevel="0" collapsed="false">
      <c r="A24" s="32"/>
      <c r="B24" s="27" t="n">
        <v>2001</v>
      </c>
      <c r="C24" s="33"/>
      <c r="D24" s="34" t="n">
        <f aca="false">+D10-D17</f>
        <v>7500000</v>
      </c>
      <c r="E24" s="35" t="n">
        <f aca="false">+E10-E17</f>
        <v>10000000</v>
      </c>
      <c r="F24" s="36" t="n">
        <f aca="false">+F10-F17</f>
        <v>17500000</v>
      </c>
      <c r="G24" s="35"/>
      <c r="H24" s="34" t="n">
        <f aca="false">+H10-H17</f>
        <v>767245.57064497</v>
      </c>
      <c r="I24" s="35" t="n">
        <f aca="false">+I10-I17</f>
        <v>1295988.90205822</v>
      </c>
      <c r="J24" s="36" t="n">
        <f aca="false">+J10-J17</f>
        <v>2063234.47270319</v>
      </c>
    </row>
    <row r="25" customFormat="false" ht="13.5" hidden="false" customHeight="false" outlineLevel="0" collapsed="false">
      <c r="A25" s="32"/>
      <c r="B25" s="37"/>
      <c r="C25" s="37"/>
      <c r="D25" s="38"/>
      <c r="E25" s="39"/>
      <c r="F25" s="40"/>
      <c r="G25" s="39"/>
      <c r="H25" s="32"/>
      <c r="I25" s="37"/>
      <c r="J25" s="41"/>
    </row>
    <row r="26" customFormat="false" ht="12.75" hidden="false" customHeight="false" outlineLevel="0" collapsed="false">
      <c r="D26" s="5"/>
      <c r="E26" s="5"/>
      <c r="F26" s="5"/>
      <c r="G26" s="5"/>
    </row>
    <row r="27" customFormat="false" ht="12.75" hidden="false" customHeight="false" outlineLevel="0" collapsed="false">
      <c r="A27" s="0" t="s">
        <v>13</v>
      </c>
      <c r="D27" s="5"/>
      <c r="E27" s="5"/>
      <c r="F27" s="5"/>
      <c r="G27" s="5"/>
    </row>
    <row r="28" customFormat="false" ht="12.75" hidden="false" customHeight="false" outlineLevel="0" collapsed="false">
      <c r="D28" s="5"/>
      <c r="E28" s="5"/>
      <c r="F28" s="5"/>
      <c r="G28" s="5"/>
    </row>
    <row r="29" customFormat="false" ht="12.75" hidden="false" customHeight="false" outlineLevel="0" collapsed="false">
      <c r="D29" s="5"/>
      <c r="E29" s="5"/>
      <c r="F29" s="5"/>
      <c r="G29" s="5"/>
    </row>
    <row r="30" customFormat="false" ht="12.75" hidden="false" customHeight="false" outlineLevel="0" collapsed="false">
      <c r="D30" s="5"/>
      <c r="E30" s="5"/>
      <c r="F30" s="5"/>
      <c r="G30" s="5"/>
    </row>
    <row r="31" customFormat="false" ht="12.75" hidden="false" customHeight="false" outlineLevel="0" collapsed="false">
      <c r="D31" s="5"/>
      <c r="E31" s="5"/>
      <c r="F31" s="5"/>
      <c r="G31" s="5"/>
    </row>
    <row r="32" customFormat="false" ht="12.75" hidden="false" customHeight="false" outlineLevel="0" collapsed="false">
      <c r="D32" s="5"/>
      <c r="E32" s="5"/>
      <c r="F32" s="5"/>
      <c r="G32" s="5"/>
    </row>
    <row r="33" customFormat="false" ht="12.75" hidden="false" customHeight="false" outlineLevel="0" collapsed="false">
      <c r="D33" s="5"/>
      <c r="E33" s="5"/>
      <c r="F33" s="5"/>
      <c r="G33" s="5"/>
    </row>
    <row r="34" customFormat="false" ht="12.75" hidden="false" customHeight="false" outlineLevel="0" collapsed="false">
      <c r="D34" s="5"/>
      <c r="E34" s="5"/>
      <c r="F34" s="5"/>
      <c r="G34" s="5"/>
    </row>
    <row r="35" customFormat="false" ht="12.75" hidden="false" customHeight="false" outlineLevel="0" collapsed="false">
      <c r="D35" s="5"/>
      <c r="E35" s="5"/>
      <c r="F35" s="5"/>
      <c r="G35" s="5"/>
    </row>
    <row r="36" customFormat="false" ht="12.75" hidden="false" customHeight="false" outlineLevel="0" collapsed="false">
      <c r="D36" s="5"/>
      <c r="E36" s="5"/>
      <c r="F36" s="5"/>
      <c r="G36" s="5"/>
    </row>
    <row r="37" customFormat="false" ht="12.75" hidden="false" customHeight="false" outlineLevel="0" collapsed="false">
      <c r="D37" s="5"/>
      <c r="E37" s="5"/>
      <c r="F37" s="5"/>
      <c r="G37" s="5"/>
    </row>
    <row r="38" customFormat="false" ht="12.75" hidden="false" customHeight="false" outlineLevel="0" collapsed="false">
      <c r="D38" s="5"/>
      <c r="E38" s="5"/>
      <c r="F38" s="5"/>
      <c r="G38" s="5"/>
    </row>
    <row r="39" customFormat="false" ht="12.75" hidden="false" customHeight="false" outlineLevel="0" collapsed="false">
      <c r="D39" s="5"/>
      <c r="E39" s="5"/>
      <c r="F39" s="5"/>
      <c r="G39" s="5"/>
    </row>
    <row r="40" customFormat="false" ht="12.75" hidden="false" customHeight="false" outlineLevel="0" collapsed="false">
      <c r="D40" s="5"/>
      <c r="E40" s="5"/>
      <c r="F40" s="5"/>
      <c r="G40" s="5"/>
    </row>
    <row r="41" customFormat="false" ht="12.75" hidden="false" customHeight="false" outlineLevel="0" collapsed="false">
      <c r="D41" s="5"/>
      <c r="E41" s="5"/>
      <c r="F41" s="5"/>
      <c r="G41" s="5"/>
    </row>
    <row r="42" customFormat="false" ht="12.75" hidden="false" customHeight="false" outlineLevel="0" collapsed="false">
      <c r="D42" s="5"/>
      <c r="E42" s="5"/>
      <c r="F42" s="5"/>
      <c r="G42" s="5"/>
    </row>
    <row r="43" customFormat="false" ht="12.75" hidden="false" customHeight="false" outlineLevel="0" collapsed="false">
      <c r="D43" s="5"/>
      <c r="E43" s="5"/>
      <c r="F43" s="5"/>
      <c r="G43" s="5"/>
    </row>
    <row r="44" customFormat="false" ht="12.75" hidden="false" customHeight="false" outlineLevel="0" collapsed="false">
      <c r="D44" s="5"/>
      <c r="E44" s="5"/>
      <c r="F44" s="5"/>
      <c r="G44" s="5"/>
    </row>
    <row r="45" customFormat="false" ht="12.75" hidden="false" customHeight="false" outlineLevel="0" collapsed="false">
      <c r="D45" s="5"/>
      <c r="E45" s="5"/>
      <c r="F45" s="5"/>
      <c r="G45" s="5"/>
    </row>
    <row r="46" customFormat="false" ht="12.75" hidden="false" customHeight="false" outlineLevel="0" collapsed="false">
      <c r="D46" s="5"/>
      <c r="E46" s="5"/>
      <c r="F46" s="5"/>
      <c r="G46" s="5"/>
    </row>
    <row r="47" customFormat="false" ht="12.75" hidden="false" customHeight="false" outlineLevel="0" collapsed="false">
      <c r="D47" s="5"/>
      <c r="E47" s="5"/>
      <c r="F47" s="5"/>
      <c r="G47" s="5"/>
    </row>
    <row r="48" customFormat="false" ht="12.75" hidden="false" customHeight="false" outlineLevel="0" collapsed="false">
      <c r="D48" s="5"/>
      <c r="E48" s="5"/>
      <c r="F48" s="5"/>
      <c r="G48" s="5"/>
    </row>
    <row r="49" customFormat="false" ht="12.75" hidden="false" customHeight="false" outlineLevel="0" collapsed="false">
      <c r="D49" s="5"/>
      <c r="E49" s="5"/>
      <c r="F49" s="5"/>
      <c r="G49" s="5"/>
    </row>
    <row r="50" customFormat="false" ht="12.75" hidden="false" customHeight="false" outlineLevel="0" collapsed="false">
      <c r="D50" s="5"/>
      <c r="E50" s="5"/>
      <c r="F50" s="5"/>
      <c r="G50" s="5"/>
    </row>
    <row r="51" customFormat="false" ht="12.75" hidden="false" customHeight="false" outlineLevel="0" collapsed="false">
      <c r="D51" s="5"/>
      <c r="E51" s="5"/>
      <c r="F51" s="5"/>
      <c r="G51" s="5"/>
    </row>
    <row r="52" customFormat="false" ht="12.75" hidden="false" customHeight="false" outlineLevel="0" collapsed="false">
      <c r="D52" s="5"/>
      <c r="E52" s="5"/>
      <c r="F52" s="5"/>
      <c r="G52" s="5"/>
    </row>
    <row r="53" customFormat="false" ht="12.75" hidden="false" customHeight="false" outlineLevel="0" collapsed="false">
      <c r="D53" s="5"/>
      <c r="E53" s="5"/>
      <c r="F53" s="5"/>
      <c r="G53" s="5"/>
    </row>
    <row r="54" customFormat="false" ht="12.75" hidden="false" customHeight="false" outlineLevel="0" collapsed="false">
      <c r="D54" s="5"/>
      <c r="E54" s="5"/>
      <c r="F54" s="5"/>
      <c r="G54" s="5"/>
    </row>
    <row r="55" customFormat="false" ht="12.75" hidden="false" customHeight="false" outlineLevel="0" collapsed="false">
      <c r="D55" s="5"/>
      <c r="E55" s="5"/>
      <c r="F55" s="5"/>
      <c r="G55" s="5"/>
    </row>
    <row r="56" customFormat="false" ht="12.75" hidden="false" customHeight="false" outlineLevel="0" collapsed="false">
      <c r="D56" s="5"/>
      <c r="E56" s="5"/>
      <c r="F56" s="5"/>
      <c r="G56" s="5"/>
    </row>
    <row r="57" customFormat="false" ht="12.75" hidden="false" customHeight="false" outlineLevel="0" collapsed="false">
      <c r="D57" s="5"/>
      <c r="E57" s="5"/>
      <c r="F57" s="5"/>
      <c r="G57" s="5"/>
    </row>
    <row r="58" customFormat="false" ht="12.75" hidden="false" customHeight="false" outlineLevel="0" collapsed="false">
      <c r="D58" s="5"/>
      <c r="E58" s="5"/>
      <c r="F58" s="5"/>
      <c r="G58" s="5"/>
    </row>
    <row r="59" customFormat="false" ht="12.75" hidden="false" customHeight="false" outlineLevel="0" collapsed="false">
      <c r="D59" s="5"/>
      <c r="E59" s="5"/>
      <c r="F59" s="5"/>
      <c r="G59" s="5"/>
    </row>
    <row r="60" customFormat="false" ht="12.75" hidden="false" customHeight="false" outlineLevel="0" collapsed="false">
      <c r="D60" s="5"/>
      <c r="E60" s="5"/>
      <c r="F60" s="5"/>
      <c r="G60" s="5"/>
    </row>
    <row r="61" customFormat="false" ht="12.75" hidden="false" customHeight="false" outlineLevel="0" collapsed="false">
      <c r="D61" s="5"/>
      <c r="E61" s="5"/>
      <c r="F61" s="5"/>
      <c r="G61" s="5"/>
    </row>
    <row r="62" customFormat="false" ht="12.75" hidden="false" customHeight="false" outlineLevel="0" collapsed="false">
      <c r="D62" s="5"/>
      <c r="E62" s="5"/>
      <c r="F62" s="5"/>
      <c r="G62" s="5"/>
    </row>
    <row r="63" customFormat="false" ht="12.75" hidden="false" customHeight="false" outlineLevel="0" collapsed="false">
      <c r="D63" s="5"/>
      <c r="E63" s="5"/>
      <c r="F63" s="5"/>
      <c r="G63" s="5"/>
    </row>
    <row r="64" customFormat="false" ht="12.75" hidden="false" customHeight="false" outlineLevel="0" collapsed="false">
      <c r="D64" s="5"/>
      <c r="E64" s="5"/>
      <c r="F64" s="5"/>
      <c r="G64" s="5"/>
    </row>
    <row r="65" customFormat="false" ht="12.75" hidden="false" customHeight="false" outlineLevel="0" collapsed="false">
      <c r="D65" s="5"/>
      <c r="E65" s="5"/>
      <c r="F65" s="5"/>
      <c r="G65" s="5"/>
    </row>
    <row r="66" customFormat="false" ht="12.75" hidden="false" customHeight="false" outlineLevel="0" collapsed="false">
      <c r="D66" s="5"/>
      <c r="E66" s="5"/>
      <c r="F66" s="5"/>
      <c r="G66" s="5"/>
    </row>
    <row r="67" customFormat="false" ht="12.75" hidden="false" customHeight="false" outlineLevel="0" collapsed="false">
      <c r="D67" s="5"/>
      <c r="E67" s="5"/>
      <c r="F67" s="5"/>
      <c r="G67" s="5"/>
    </row>
    <row r="68" customFormat="false" ht="12.75" hidden="false" customHeight="false" outlineLevel="0" collapsed="false">
      <c r="D68" s="5"/>
      <c r="E68" s="5"/>
      <c r="F68" s="5"/>
      <c r="G68" s="5"/>
    </row>
    <row r="69" customFormat="false" ht="12.75" hidden="false" customHeight="false" outlineLevel="0" collapsed="false">
      <c r="D69" s="5"/>
      <c r="E69" s="5"/>
      <c r="F69" s="5"/>
      <c r="G69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J3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C4" activeCellId="0" sqref="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5.28"/>
    <col collapsed="false" customWidth="true" hidden="false" outlineLevel="0" max="10" min="2" style="0" width="11.42"/>
  </cols>
  <sheetData>
    <row r="2" customFormat="false" ht="20.25" hidden="false" customHeight="false" outlineLevel="0" collapsed="false">
      <c r="A2" s="42"/>
    </row>
    <row r="3" customFormat="false" ht="12.75" hidden="false" customHeight="false" outlineLevel="0" collapsed="false">
      <c r="E3" s="43" t="s">
        <v>14</v>
      </c>
      <c r="F3" s="43"/>
      <c r="G3" s="43"/>
      <c r="I3" s="44" t="s">
        <v>15</v>
      </c>
      <c r="J3" s="45"/>
    </row>
    <row r="4" customFormat="false" ht="15" hidden="false" customHeight="false" outlineLevel="0" collapsed="false">
      <c r="A4" s="46" t="s">
        <v>16</v>
      </c>
      <c r="E4" s="47" t="s">
        <v>4</v>
      </c>
      <c r="F4" s="47" t="s">
        <v>3</v>
      </c>
      <c r="G4" s="48" t="s">
        <v>5</v>
      </c>
      <c r="I4" s="49" t="s">
        <v>17</v>
      </c>
      <c r="J4" s="50"/>
    </row>
    <row r="5" customFormat="false" ht="12.75" hidden="false" customHeight="false" outlineLevel="0" collapsed="false">
      <c r="A5" s="51" t="s">
        <v>18</v>
      </c>
      <c r="E5" s="52" t="n">
        <f aca="false">J30</f>
        <v>3859191.3818242</v>
      </c>
      <c r="F5" s="52" t="n">
        <v>0</v>
      </c>
      <c r="G5" s="53" t="n">
        <f aca="false">SUM(E5:F5)</f>
        <v>3859191.3818242</v>
      </c>
      <c r="I5" s="49" t="s">
        <v>19</v>
      </c>
      <c r="J5" s="50"/>
    </row>
    <row r="6" customFormat="false" ht="12.75" hidden="false" customHeight="false" outlineLevel="0" collapsed="false">
      <c r="A6" s="54" t="s">
        <v>20</v>
      </c>
      <c r="E6" s="55" t="n">
        <f aca="false">J31</f>
        <v>3859191.3818242</v>
      </c>
      <c r="F6" s="55" t="n">
        <v>0</v>
      </c>
      <c r="G6" s="56" t="n">
        <f aca="false">SUM(E6:F6)</f>
        <v>3859191.3818242</v>
      </c>
      <c r="I6" s="49" t="s">
        <v>21</v>
      </c>
      <c r="J6" s="50"/>
    </row>
    <row r="7" customFormat="false" ht="12.75" hidden="false" customHeight="false" outlineLevel="0" collapsed="false">
      <c r="A7" s="54" t="s">
        <v>22</v>
      </c>
      <c r="E7" s="55" t="n">
        <f aca="false">B32*B39+C32*C39+D32*D39+E32*E39+F32*F39+G32*G39+H32*H39+I32*I39</f>
        <v>492814.167146687</v>
      </c>
      <c r="F7" s="55" t="n">
        <f aca="false">J32-E7</f>
        <v>3366377.21467752</v>
      </c>
      <c r="G7" s="56" t="n">
        <f aca="false">SUM(E7:F7)</f>
        <v>3859191.3818242</v>
      </c>
      <c r="I7" s="49" t="s">
        <v>23</v>
      </c>
      <c r="J7" s="50"/>
    </row>
    <row r="8" customFormat="false" ht="12.75" hidden="false" customHeight="false" outlineLevel="0" collapsed="false">
      <c r="A8" s="57" t="s">
        <v>24</v>
      </c>
      <c r="E8" s="55" t="n">
        <f aca="false">B33*B39+C33*C39+D33*D39+E33*E39+F33*F39+G33*G39+H33*H39+I33*I39</f>
        <v>492814.167146687</v>
      </c>
      <c r="F8" s="55" t="n">
        <f aca="false">J33-E8</f>
        <v>3366377.21467752</v>
      </c>
      <c r="G8" s="56" t="n">
        <f aca="false">SUM(E8:F8)</f>
        <v>3859191.3818242</v>
      </c>
      <c r="I8" s="49" t="s">
        <v>25</v>
      </c>
      <c r="J8" s="50"/>
    </row>
    <row r="9" customFormat="false" ht="12.75" hidden="false" customHeight="false" outlineLevel="0" collapsed="false">
      <c r="A9" s="58" t="s">
        <v>26</v>
      </c>
      <c r="E9" s="59" t="n">
        <f aca="false">SUM(E5:E8)</f>
        <v>8704011.09794178</v>
      </c>
      <c r="F9" s="60" t="n">
        <f aca="false">SUM(F5:F8)</f>
        <v>6732754.42935503</v>
      </c>
      <c r="G9" s="61" t="n">
        <f aca="false">SUM(G5:G8)</f>
        <v>15436765.5272968</v>
      </c>
      <c r="I9" s="49" t="s">
        <v>27</v>
      </c>
      <c r="J9" s="50"/>
    </row>
    <row r="10" customFormat="false" ht="12.75" hidden="false" customHeight="false" outlineLevel="0" collapsed="false">
      <c r="A10" s="62" t="s">
        <v>28</v>
      </c>
      <c r="E10" s="63" t="n">
        <f aca="false">E9/G9</f>
        <v>0.563849407607474</v>
      </c>
      <c r="F10" s="63" t="n">
        <f aca="false">F9/G9</f>
        <v>0.436150592392526</v>
      </c>
      <c r="G10" s="63" t="n">
        <f aca="false">SUM(E10:F10)</f>
        <v>1</v>
      </c>
      <c r="I10" s="64" t="s">
        <v>29</v>
      </c>
      <c r="J10" s="65"/>
    </row>
    <row r="13" customFormat="false" ht="15" hidden="false" customHeight="false" outlineLevel="0" collapsed="false">
      <c r="A13" s="46" t="s">
        <v>30</v>
      </c>
      <c r="B13" s="66" t="s">
        <v>31</v>
      </c>
      <c r="C13" s="66" t="s">
        <v>32</v>
      </c>
      <c r="D13" s="66" t="s">
        <v>33</v>
      </c>
      <c r="E13" s="66" t="s">
        <v>34</v>
      </c>
      <c r="F13" s="66" t="s">
        <v>23</v>
      </c>
      <c r="G13" s="66" t="s">
        <v>35</v>
      </c>
      <c r="H13" s="66" t="s">
        <v>27</v>
      </c>
      <c r="I13" s="66" t="s">
        <v>36</v>
      </c>
      <c r="J13" s="66" t="s">
        <v>5</v>
      </c>
    </row>
    <row r="14" customFormat="false" ht="12.75" hidden="false" customHeight="false" outlineLevel="0" collapsed="false">
      <c r="A14" s="67" t="s">
        <v>37</v>
      </c>
      <c r="B14" s="68" t="n">
        <f aca="false">[1]CC1!$E$9</f>
        <v>800000</v>
      </c>
      <c r="C14" s="68" t="n">
        <f aca="false">[1]CC2!$E$9</f>
        <v>4304056.76515152</v>
      </c>
      <c r="D14" s="68" t="n">
        <f aca="false">[1]CC3!$E$9</f>
        <v>785062.609375</v>
      </c>
      <c r="E14" s="68" t="n">
        <f aca="false">[1]CC4!$E$9</f>
        <v>1381098.84090909</v>
      </c>
      <c r="F14" s="68" t="n">
        <f aca="false">[1]CC5!$E$9</f>
        <v>1265523.26515152</v>
      </c>
      <c r="G14" s="68" t="n">
        <f aca="false">[1]CC6!$E$9</f>
        <v>316620.363636364</v>
      </c>
      <c r="H14" s="68" t="n">
        <f aca="false">[1]CC7!$E$9</f>
        <v>148331.727272727</v>
      </c>
      <c r="I14" s="68" t="n">
        <f aca="false">[1]CC8!$E$9</f>
        <v>136069.318181818</v>
      </c>
      <c r="J14" s="69" t="n">
        <f aca="false">SUM(B14:I14)</f>
        <v>9136762.88967803</v>
      </c>
    </row>
    <row r="15" customFormat="false" ht="12.75" hidden="false" customHeight="false" outlineLevel="0" collapsed="false">
      <c r="A15" s="70" t="s">
        <v>38</v>
      </c>
      <c r="B15" s="68" t="n">
        <f aca="false">[1]CC1!$E$43</f>
        <v>53000</v>
      </c>
      <c r="C15" s="68" t="n">
        <f aca="false">[1]CC2!$E$43</f>
        <v>394000</v>
      </c>
      <c r="D15" s="68" t="n">
        <f aca="false">[1]CC3!$E$43</f>
        <v>51750</v>
      </c>
      <c r="E15" s="68" t="n">
        <f aca="false">[1]CC4!$E$43</f>
        <v>70500</v>
      </c>
      <c r="F15" s="68" t="n">
        <f aca="false">[1]CC5!$E$43</f>
        <v>88541.6666666667</v>
      </c>
      <c r="G15" s="68" t="n">
        <f aca="false">[1]CC6!$E$43</f>
        <v>22500</v>
      </c>
      <c r="H15" s="68" t="n">
        <f aca="false">[1]CC7!$E$43</f>
        <v>1000</v>
      </c>
      <c r="I15" s="68" t="n">
        <f aca="false">[1]CC8!$E$43</f>
        <v>2500</v>
      </c>
      <c r="J15" s="71" t="n">
        <f aca="false">SUM(B15:I15)</f>
        <v>683791.666666667</v>
      </c>
    </row>
    <row r="16" customFormat="false" ht="12.75" hidden="false" customHeight="false" outlineLevel="0" collapsed="false">
      <c r="A16" s="70" t="s">
        <v>39</v>
      </c>
      <c r="B16" s="68" t="n">
        <f aca="false">[1]CC1!$E$53</f>
        <v>10000</v>
      </c>
      <c r="C16" s="68" t="n">
        <f aca="false">[1]CC2!$E$53</f>
        <v>218333.333333333</v>
      </c>
      <c r="D16" s="68" t="n">
        <f aca="false">[1]CC3!$E$53</f>
        <v>65000</v>
      </c>
      <c r="E16" s="68" t="n">
        <f aca="false">[1]CC4!$E$53</f>
        <v>80000</v>
      </c>
      <c r="F16" s="68" t="n">
        <f aca="false">[1]CC5!$E$53</f>
        <v>75833.3333333333</v>
      </c>
      <c r="G16" s="68" t="n">
        <f aca="false">[1]CC6!$E$53</f>
        <v>20000</v>
      </c>
      <c r="H16" s="68" t="n">
        <f aca="false">[1]CC7!$E$53</f>
        <v>10000</v>
      </c>
      <c r="I16" s="68" t="n">
        <f aca="false">[1]CC8!$E$53</f>
        <v>25000</v>
      </c>
      <c r="J16" s="71" t="n">
        <f aca="false">SUM(B16:I16)</f>
        <v>504166.666666667</v>
      </c>
    </row>
    <row r="17" customFormat="false" ht="12.75" hidden="false" customHeight="false" outlineLevel="0" collapsed="false">
      <c r="A17" s="70" t="s">
        <v>40</v>
      </c>
      <c r="B17" s="68" t="n">
        <v>0</v>
      </c>
      <c r="C17" s="68" t="n">
        <v>0</v>
      </c>
      <c r="D17" s="68" t="n">
        <f aca="false">'[1]CC EJ'!E94+'[1]CC EJ'!E95</f>
        <v>100000</v>
      </c>
      <c r="E17" s="68" t="n">
        <v>0</v>
      </c>
      <c r="F17" s="68" t="n">
        <v>0</v>
      </c>
      <c r="G17" s="68" t="n">
        <f aca="false">'[1]CC EJ'!E96</f>
        <v>1000000</v>
      </c>
      <c r="H17" s="68" t="n">
        <v>0</v>
      </c>
      <c r="I17" s="68" t="n">
        <v>0</v>
      </c>
      <c r="J17" s="71" t="n">
        <f aca="false">SUM(B17:I17)</f>
        <v>1100000</v>
      </c>
    </row>
    <row r="18" customFormat="false" ht="12.75" hidden="false" customHeight="false" outlineLevel="0" collapsed="false">
      <c r="A18" s="70" t="s">
        <v>41</v>
      </c>
      <c r="B18" s="68" t="n">
        <v>0</v>
      </c>
      <c r="C18" s="68" t="n">
        <v>0</v>
      </c>
      <c r="D18" s="68" t="n">
        <v>0</v>
      </c>
      <c r="E18" s="68" t="n">
        <f aca="false">'[1]CC EJ'!E84+'[1]CC EJ'!E85</f>
        <v>213636.363636364</v>
      </c>
      <c r="F18" s="68" t="n">
        <f aca="false">'[1]CC EJ'!E81+'[1]CC EJ'!E82+'[1]CC EJ'!E83</f>
        <v>200000</v>
      </c>
      <c r="G18" s="68" t="n">
        <v>0</v>
      </c>
      <c r="H18" s="68" t="n">
        <f aca="false">'[1]CC EJ'!E86</f>
        <v>640000</v>
      </c>
      <c r="I18" s="68" t="n">
        <v>0</v>
      </c>
      <c r="J18" s="71" t="n">
        <f aca="false">SUM(B18:I18)</f>
        <v>1053636.36363636</v>
      </c>
    </row>
    <row r="19" customFormat="false" ht="12.75" hidden="false" customHeight="false" outlineLevel="0" collapsed="false">
      <c r="A19" s="70" t="s">
        <v>42</v>
      </c>
      <c r="B19" s="68" t="n">
        <v>0</v>
      </c>
      <c r="C19" s="68" t="n">
        <v>0</v>
      </c>
      <c r="D19" s="68" t="n">
        <v>0</v>
      </c>
      <c r="E19" s="68" t="n">
        <v>0</v>
      </c>
      <c r="F19" s="68" t="n">
        <v>0</v>
      </c>
      <c r="G19" s="68" t="n">
        <v>0</v>
      </c>
      <c r="H19" s="68" t="n">
        <v>0</v>
      </c>
      <c r="I19" s="68" t="n">
        <f aca="false">'[1]Cost Summary'!F13</f>
        <v>2107471.69811321</v>
      </c>
      <c r="J19" s="71" t="n">
        <f aca="false">SUM(B19:I19)</f>
        <v>2107471.69811321</v>
      </c>
    </row>
    <row r="20" customFormat="false" ht="12.75" hidden="false" customHeight="false" outlineLevel="0" collapsed="false">
      <c r="A20" s="70" t="s">
        <v>43</v>
      </c>
      <c r="B20" s="68" t="n">
        <v>0</v>
      </c>
      <c r="C20" s="68" t="n">
        <v>0</v>
      </c>
      <c r="D20" s="68" t="n">
        <v>0</v>
      </c>
      <c r="E20" s="68" t="n">
        <v>0</v>
      </c>
      <c r="F20" s="68" t="n">
        <f aca="false">'[1]CC EJ'!E59+'[1]CC EJ'!E60</f>
        <v>147395.833333333</v>
      </c>
      <c r="G20" s="68" t="n">
        <v>0</v>
      </c>
      <c r="H20" s="68" t="n">
        <v>0</v>
      </c>
      <c r="I20" s="68" t="n">
        <f aca="false">'[1]CC EJ'!E61+'[1]CC EJ'!E62</f>
        <v>37500</v>
      </c>
      <c r="J20" s="71" t="n">
        <f aca="false">SUM(B20:I20)</f>
        <v>184895.833333333</v>
      </c>
    </row>
    <row r="21" customFormat="false" ht="12.75" hidden="false" customHeight="false" outlineLevel="0" collapsed="false">
      <c r="A21" s="70" t="s">
        <v>44</v>
      </c>
      <c r="B21" s="68" t="n">
        <f aca="false">[1]CC1!$E$73</f>
        <v>17105.4545454545</v>
      </c>
      <c r="C21" s="68" t="n">
        <f aca="false">[1]CC2!$E$73</f>
        <v>373469.090909091</v>
      </c>
      <c r="D21" s="68" t="n">
        <f aca="false">[1]CC3!$E$73</f>
        <v>111185.454545455</v>
      </c>
      <c r="E21" s="68" t="n">
        <f aca="false">[1]CC4!$E$73</f>
        <v>136843.636363636</v>
      </c>
      <c r="F21" s="68" t="n">
        <f aca="false">[1]CC5!$E$73</f>
        <v>129716.363636364</v>
      </c>
      <c r="G21" s="68" t="n">
        <f aca="false">[1]CC6!$E$73</f>
        <v>34210.9090909091</v>
      </c>
      <c r="H21" s="68" t="n">
        <f aca="false">[1]CC7!$E$73</f>
        <v>17105.4545454545</v>
      </c>
      <c r="I21" s="68" t="n">
        <f aca="false">[1]CC8!$E$73</f>
        <v>42763.6363636364</v>
      </c>
      <c r="J21" s="71" t="n">
        <f aca="false">SUM(B21:I21)</f>
        <v>862400</v>
      </c>
    </row>
    <row r="22" customFormat="false" ht="12.75" hidden="false" customHeight="false" outlineLevel="0" collapsed="false">
      <c r="A22" s="70" t="s">
        <v>45</v>
      </c>
      <c r="B22" s="68" t="n">
        <v>0</v>
      </c>
      <c r="C22" s="68" t="n">
        <v>0</v>
      </c>
      <c r="D22" s="68" t="n">
        <f aca="false">'[1]Allocations IN'!C8+'[1]Allocations IN'!C9+'[1]Allocations IN'!C10+'[1]Allocations IN'!C11+'[1]Allocations IN'!C12</f>
        <v>267067.182882665</v>
      </c>
      <c r="E22" s="68" t="n">
        <f aca="false">'[1]Allocations IN'!C5</f>
        <v>145523.326725746</v>
      </c>
      <c r="F22" s="68" t="n">
        <f aca="false">'[1]Allocations IN'!C6</f>
        <v>423158.325049906</v>
      </c>
      <c r="G22" s="68" t="n">
        <v>0</v>
      </c>
      <c r="H22" s="68" t="n">
        <f aca="false">'[1]Allocations IN'!C7</f>
        <v>135960.270942164</v>
      </c>
      <c r="I22" s="68" t="n">
        <v>0</v>
      </c>
      <c r="J22" s="71" t="n">
        <f aca="false">SUM(B22:I22)</f>
        <v>971709.105600482</v>
      </c>
    </row>
    <row r="23" customFormat="false" ht="12.75" hidden="false" customHeight="false" outlineLevel="0" collapsed="false">
      <c r="A23" s="70" t="s">
        <v>46</v>
      </c>
      <c r="B23" s="68" t="n">
        <v>0</v>
      </c>
      <c r="C23" s="68" t="n">
        <v>0</v>
      </c>
      <c r="D23" s="68" t="n">
        <v>0</v>
      </c>
      <c r="E23" s="68" t="n">
        <v>0</v>
      </c>
      <c r="F23" s="68" t="n">
        <v>0</v>
      </c>
      <c r="G23" s="68" t="n">
        <v>0</v>
      </c>
      <c r="H23" s="68" t="n">
        <v>0</v>
      </c>
      <c r="I23" s="68" t="n">
        <f aca="false">'[1]Cost Summary'!F17</f>
        <v>-1969955.48885077</v>
      </c>
      <c r="J23" s="71" t="n">
        <f aca="false">SUM(B23:I23)</f>
        <v>-1969955.48885077</v>
      </c>
    </row>
    <row r="24" customFormat="false" ht="12.75" hidden="false" customHeight="false" outlineLevel="0" collapsed="false">
      <c r="A24" s="70" t="s">
        <v>47</v>
      </c>
      <c r="B24" s="68" t="n">
        <v>0</v>
      </c>
      <c r="C24" s="68" t="n">
        <v>0</v>
      </c>
      <c r="D24" s="68" t="n">
        <v>0</v>
      </c>
      <c r="E24" s="68" t="n">
        <v>0</v>
      </c>
      <c r="F24" s="68" t="n">
        <v>0</v>
      </c>
      <c r="G24" s="68" t="n">
        <v>0</v>
      </c>
      <c r="H24" s="68" t="n">
        <v>0</v>
      </c>
      <c r="I24" s="68" t="n">
        <v>0</v>
      </c>
      <c r="J24" s="71" t="n">
        <f aca="false">SUM(B24:I24)</f>
        <v>0</v>
      </c>
    </row>
    <row r="25" customFormat="false" ht="12.75" hidden="false" customHeight="false" outlineLevel="0" collapsed="false">
      <c r="A25" s="72" t="s">
        <v>48</v>
      </c>
      <c r="B25" s="68" t="n">
        <v>0</v>
      </c>
      <c r="C25" s="68" t="n">
        <v>0</v>
      </c>
      <c r="D25" s="68" t="n">
        <v>0</v>
      </c>
      <c r="E25" s="68" t="n">
        <v>0</v>
      </c>
      <c r="F25" s="68" t="n">
        <v>0</v>
      </c>
      <c r="G25" s="68" t="n">
        <v>0</v>
      </c>
      <c r="H25" s="68" t="n">
        <v>0</v>
      </c>
      <c r="I25" s="68" t="n">
        <f aca="false">'[1]Cost Summary'!F19</f>
        <v>801886.79245283</v>
      </c>
      <c r="J25" s="73" t="n">
        <f aca="false">SUM(B25:I25)</f>
        <v>801886.79245283</v>
      </c>
    </row>
    <row r="26" customFormat="false" ht="12.75" hidden="false" customHeight="false" outlineLevel="0" collapsed="false">
      <c r="A26" s="74" t="s">
        <v>26</v>
      </c>
      <c r="B26" s="75" t="n">
        <f aca="false">SUM(B14:B25)</f>
        <v>880105.454545455</v>
      </c>
      <c r="C26" s="75" t="n">
        <f aca="false">SUM(C14:C25)</f>
        <v>5289859.18939394</v>
      </c>
      <c r="D26" s="75" t="n">
        <f aca="false">SUM(D14:D25)</f>
        <v>1380065.24680312</v>
      </c>
      <c r="E26" s="75" t="n">
        <f aca="false">SUM(E14:E25)</f>
        <v>2027602.16763484</v>
      </c>
      <c r="F26" s="75" t="n">
        <f aca="false">SUM(F14:F25)</f>
        <v>2330168.78717112</v>
      </c>
      <c r="G26" s="75" t="n">
        <f aca="false">SUM(G14:G25)</f>
        <v>1393331.27272727</v>
      </c>
      <c r="H26" s="75" t="n">
        <f aca="false">SUM(H14:H25)</f>
        <v>952397.452760346</v>
      </c>
      <c r="I26" s="75" t="n">
        <f aca="false">SUM(I14:I25)</f>
        <v>1183235.95626072</v>
      </c>
      <c r="J26" s="75" t="n">
        <f aca="false">SUM(J14:J25)</f>
        <v>15436765.5272968</v>
      </c>
    </row>
    <row r="29" customFormat="false" ht="15" hidden="false" customHeight="false" outlineLevel="0" collapsed="false">
      <c r="A29" s="46" t="s">
        <v>49</v>
      </c>
      <c r="B29" s="66" t="s">
        <v>31</v>
      </c>
      <c r="C29" s="66" t="s">
        <v>32</v>
      </c>
      <c r="D29" s="66" t="s">
        <v>33</v>
      </c>
      <c r="E29" s="66" t="s">
        <v>34</v>
      </c>
      <c r="F29" s="66" t="s">
        <v>23</v>
      </c>
      <c r="G29" s="66" t="s">
        <v>35</v>
      </c>
      <c r="H29" s="66" t="s">
        <v>27</v>
      </c>
      <c r="I29" s="66" t="s">
        <v>36</v>
      </c>
      <c r="J29" s="66" t="s">
        <v>5</v>
      </c>
    </row>
    <row r="30" customFormat="false" ht="12.75" hidden="false" customHeight="false" outlineLevel="0" collapsed="false">
      <c r="A30" s="51" t="s">
        <v>18</v>
      </c>
      <c r="B30" s="76" t="n">
        <f aca="false">B26/4</f>
        <v>220026.363636364</v>
      </c>
      <c r="C30" s="52" t="n">
        <f aca="false">C26/4</f>
        <v>1322464.79734848</v>
      </c>
      <c r="D30" s="52" t="n">
        <f aca="false">D26/4</f>
        <v>345016.31170078</v>
      </c>
      <c r="E30" s="52" t="n">
        <f aca="false">E26/4</f>
        <v>506900.541908709</v>
      </c>
      <c r="F30" s="52" t="n">
        <f aca="false">F26/4</f>
        <v>582542.19679278</v>
      </c>
      <c r="G30" s="52" t="n">
        <f aca="false">G26/4</f>
        <v>348332.818181818</v>
      </c>
      <c r="H30" s="52" t="n">
        <f aca="false">H26/4</f>
        <v>238099.363190087</v>
      </c>
      <c r="I30" s="77" t="n">
        <f aca="false">I26/4</f>
        <v>295808.98906518</v>
      </c>
      <c r="J30" s="69" t="n">
        <f aca="false">SUM(B30:I30)</f>
        <v>3859191.3818242</v>
      </c>
    </row>
    <row r="31" customFormat="false" ht="12.75" hidden="false" customHeight="false" outlineLevel="0" collapsed="false">
      <c r="A31" s="54" t="s">
        <v>20</v>
      </c>
      <c r="B31" s="78" t="n">
        <f aca="false">B26/4</f>
        <v>220026.363636364</v>
      </c>
      <c r="C31" s="55" t="n">
        <f aca="false">C26/4</f>
        <v>1322464.79734848</v>
      </c>
      <c r="D31" s="55" t="n">
        <f aca="false">D26/4</f>
        <v>345016.31170078</v>
      </c>
      <c r="E31" s="55" t="n">
        <f aca="false">E26/4</f>
        <v>506900.541908709</v>
      </c>
      <c r="F31" s="55" t="n">
        <f aca="false">F26/4</f>
        <v>582542.19679278</v>
      </c>
      <c r="G31" s="55" t="n">
        <f aca="false">G26/4</f>
        <v>348332.818181818</v>
      </c>
      <c r="H31" s="55" t="n">
        <f aca="false">H26/4</f>
        <v>238099.363190087</v>
      </c>
      <c r="I31" s="79" t="n">
        <f aca="false">I26/4</f>
        <v>295808.98906518</v>
      </c>
      <c r="J31" s="71" t="n">
        <f aca="false">SUM(B31:I31)</f>
        <v>3859191.3818242</v>
      </c>
    </row>
    <row r="32" customFormat="false" ht="12.75" hidden="false" customHeight="false" outlineLevel="0" collapsed="false">
      <c r="A32" s="54" t="s">
        <v>22</v>
      </c>
      <c r="B32" s="78" t="n">
        <f aca="false">B26/4</f>
        <v>220026.363636364</v>
      </c>
      <c r="C32" s="55" t="n">
        <f aca="false">C26/4</f>
        <v>1322464.79734848</v>
      </c>
      <c r="D32" s="55" t="n">
        <f aca="false">D26/4</f>
        <v>345016.31170078</v>
      </c>
      <c r="E32" s="55" t="n">
        <f aca="false">E26/4</f>
        <v>506900.541908709</v>
      </c>
      <c r="F32" s="55" t="n">
        <f aca="false">F26/4</f>
        <v>582542.19679278</v>
      </c>
      <c r="G32" s="55" t="n">
        <f aca="false">G26/4</f>
        <v>348332.818181818</v>
      </c>
      <c r="H32" s="55" t="n">
        <f aca="false">H26/4</f>
        <v>238099.363190087</v>
      </c>
      <c r="I32" s="79" t="n">
        <f aca="false">I26/4</f>
        <v>295808.98906518</v>
      </c>
      <c r="J32" s="71" t="n">
        <f aca="false">SUM(B32:I32)</f>
        <v>3859191.3818242</v>
      </c>
    </row>
    <row r="33" customFormat="false" ht="12.75" hidden="false" customHeight="false" outlineLevel="0" collapsed="false">
      <c r="A33" s="54" t="s">
        <v>24</v>
      </c>
      <c r="B33" s="80" t="n">
        <f aca="false">B26/4</f>
        <v>220026.363636364</v>
      </c>
      <c r="C33" s="81" t="n">
        <f aca="false">C26/4</f>
        <v>1322464.79734848</v>
      </c>
      <c r="D33" s="81" t="n">
        <f aca="false">D26/4</f>
        <v>345016.31170078</v>
      </c>
      <c r="E33" s="81" t="n">
        <f aca="false">E26/4</f>
        <v>506900.541908709</v>
      </c>
      <c r="F33" s="81" t="n">
        <f aca="false">F26/4</f>
        <v>582542.19679278</v>
      </c>
      <c r="G33" s="81" t="n">
        <f aca="false">G26/4</f>
        <v>348332.818181818</v>
      </c>
      <c r="H33" s="81" t="n">
        <f aca="false">H26/4</f>
        <v>238099.363190087</v>
      </c>
      <c r="I33" s="82" t="n">
        <f aca="false">I26/4</f>
        <v>295808.98906518</v>
      </c>
      <c r="J33" s="73" t="n">
        <f aca="false">SUM(B33:I33)</f>
        <v>3859191.3818242</v>
      </c>
    </row>
    <row r="34" customFormat="false" ht="12.75" hidden="false" customHeight="false" outlineLevel="0" collapsed="false">
      <c r="A34" s="83" t="s">
        <v>26</v>
      </c>
      <c r="B34" s="84" t="n">
        <f aca="false">SUM(B30:B33)</f>
        <v>880105.454545455</v>
      </c>
      <c r="C34" s="84" t="n">
        <f aca="false">SUM(C30:C33)</f>
        <v>5289859.18939394</v>
      </c>
      <c r="D34" s="84" t="n">
        <f aca="false">SUM(D30:D33)</f>
        <v>1380065.24680312</v>
      </c>
      <c r="E34" s="84" t="n">
        <f aca="false">SUM(E30:E33)</f>
        <v>2027602.16763484</v>
      </c>
      <c r="F34" s="84" t="n">
        <f aca="false">SUM(F30:F33)</f>
        <v>2330168.78717112</v>
      </c>
      <c r="G34" s="84" t="n">
        <f aca="false">SUM(G30:G33)</f>
        <v>1393331.27272727</v>
      </c>
      <c r="H34" s="84" t="n">
        <f aca="false">SUM(H30:H33)</f>
        <v>952397.452760346</v>
      </c>
      <c r="I34" s="84" t="n">
        <f aca="false">SUM(I30:I33)</f>
        <v>1183235.95626072</v>
      </c>
      <c r="J34" s="75" t="n">
        <f aca="false">SUM(J30:J33)</f>
        <v>15436765.5272968</v>
      </c>
    </row>
    <row r="37" customFormat="false" ht="15" hidden="false" customHeight="false" outlineLevel="0" collapsed="false">
      <c r="A37" s="46" t="s">
        <v>50</v>
      </c>
      <c r="B37" s="66" t="s">
        <v>31</v>
      </c>
      <c r="C37" s="66" t="s">
        <v>32</v>
      </c>
      <c r="D37" s="66" t="s">
        <v>33</v>
      </c>
      <c r="E37" s="66" t="s">
        <v>34</v>
      </c>
      <c r="F37" s="66" t="s">
        <v>23</v>
      </c>
      <c r="G37" s="66" t="s">
        <v>35</v>
      </c>
      <c r="H37" s="66" t="s">
        <v>27</v>
      </c>
      <c r="I37" s="66" t="s">
        <v>36</v>
      </c>
    </row>
    <row r="38" customFormat="false" ht="12.75" hidden="false" customHeight="false" outlineLevel="0" collapsed="false">
      <c r="A38" s="51" t="s">
        <v>3</v>
      </c>
      <c r="B38" s="85" t="n">
        <v>1</v>
      </c>
      <c r="C38" s="85" t="n">
        <v>1</v>
      </c>
      <c r="D38" s="86" t="n">
        <v>0.9</v>
      </c>
      <c r="E38" s="85" t="n">
        <v>0.5</v>
      </c>
      <c r="F38" s="86" t="n">
        <v>0.9</v>
      </c>
      <c r="G38" s="85" t="n">
        <v>0.75</v>
      </c>
      <c r="H38" s="85" t="n">
        <v>0.75</v>
      </c>
      <c r="I38" s="87" t="n">
        <v>1</v>
      </c>
    </row>
    <row r="39" customFormat="false" ht="12.75" hidden="false" customHeight="false" outlineLevel="0" collapsed="false">
      <c r="A39" s="57" t="s">
        <v>4</v>
      </c>
      <c r="B39" s="88" t="n">
        <v>0</v>
      </c>
      <c r="C39" s="88" t="n">
        <v>0</v>
      </c>
      <c r="D39" s="89" t="n">
        <v>0.1</v>
      </c>
      <c r="E39" s="88" t="n">
        <v>0.5</v>
      </c>
      <c r="F39" s="89" t="n">
        <v>0.1</v>
      </c>
      <c r="G39" s="88" t="n">
        <v>0.25</v>
      </c>
      <c r="H39" s="88" t="n">
        <v>0.25</v>
      </c>
      <c r="I39" s="90" t="n">
        <v>0</v>
      </c>
    </row>
  </sheetData>
  <mergeCells count="1">
    <mergeCell ref="E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2001-05-22T05:33:24Z</dcterms:created>
  <dc:creator>jbekeng</dc:creator>
  <dc:description/>
  <dc:language>en-US</dc:language>
  <cp:lastModifiedBy>tmyers</cp:lastModifiedBy>
  <cp:lastPrinted>2001-05-30T21:27:58Z</cp:lastPrinted>
  <dcterms:modified xsi:type="dcterms:W3CDTF">2001-06-06T21:03:52Z</dcterms:modified>
  <cp:revision>0</cp:revision>
  <dc:subject/>
  <dc:title/>
</cp:coreProperties>
</file>