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3" sheetId="2" state="visible" r:id="rId4"/>
    <sheet name="Sheet4" sheetId="3" state="visible" r:id="rId5"/>
    <sheet name="Sheet5" sheetId="4" state="visible" r:id="rId6"/>
    <sheet name="Sheet6" sheetId="5" state="visible" r:id="rId7"/>
    <sheet name="Sheet7" sheetId="6" state="visible" r:id="rId8"/>
    <sheet name="Sheet8" sheetId="7" state="visible" r:id="rId9"/>
    <sheet name="Sheet9" sheetId="8" state="visible" r:id="rId10"/>
    <sheet name="Sheet10" sheetId="9" state="visible" r:id="rId11"/>
    <sheet name="Sheet11" sheetId="10" state="visible" r:id="rId12"/>
    <sheet name="Sheet12" sheetId="11" state="visible" r:id="rId13"/>
    <sheet name="Sheet13" sheetId="12" state="visible" r:id="rId14"/>
    <sheet name="Sheet14" sheetId="13" state="visible" r:id="rId15"/>
    <sheet name="Sheet15" sheetId="14" state="visible" r:id="rId16"/>
    <sheet name="Sheet16" sheetId="15" state="visible" r:id="rId1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<sst xmlns="http://schemas.openxmlformats.org/spreadsheetml/2006/main" count="55" uniqueCount="49">
  <si>
    <t xml:space="preserve">Gas ESP:</t>
  </si>
  <si>
    <t xml:space="preserve">Enron Energy Marketing/PG&amp;E-ES</t>
  </si>
  <si>
    <t xml:space="preserve">DATE:</t>
  </si>
  <si>
    <t xml:space="preserve">Based on Cost of Gas = $1.6826/Dth</t>
  </si>
  <si>
    <t xml:space="preserve">Annual Throughput</t>
  </si>
  <si>
    <t xml:space="preserve">Therms</t>
  </si>
  <si>
    <t xml:space="preserve">Commodity Only (CWR1)</t>
  </si>
  <si>
    <r>
      <rPr>
        <b val="true"/>
        <i val="true"/>
        <sz val="10"/>
        <rFont val="Times New Roman"/>
        <family val="1"/>
      </rPr>
      <t xml:space="preserve">X</t>
    </r>
    <r>
      <rPr>
        <b val="true"/>
        <sz val="10"/>
        <rFont val="Times New Roman"/>
        <family val="0"/>
      </rPr>
      <t xml:space="preserve">  #  of Days</t>
    </r>
  </si>
  <si>
    <r>
      <rPr>
        <b val="true"/>
        <i val="true"/>
        <sz val="10"/>
        <rFont val="Times New Roman"/>
        <family val="1"/>
      </rPr>
      <t xml:space="preserve">X</t>
    </r>
    <r>
      <rPr>
        <b val="true"/>
        <sz val="10"/>
        <rFont val="Times New Roman"/>
        <family val="0"/>
      </rPr>
      <t xml:space="preserve">   DCQ</t>
    </r>
  </si>
  <si>
    <r>
      <rPr>
        <b val="true"/>
        <i val="true"/>
        <sz val="10"/>
        <rFont val="Times New Roman"/>
        <family val="1"/>
      </rPr>
      <t xml:space="preserve">X</t>
    </r>
    <r>
      <rPr>
        <b val="true"/>
        <sz val="10"/>
        <rFont val="Times New Roman"/>
        <family val="0"/>
      </rPr>
      <t xml:space="preserve">   Avg Cost of Gas</t>
    </r>
  </si>
  <si>
    <t xml:space="preserve">X  %</t>
  </si>
  <si>
    <t xml:space="preserve">Equals Credit Worthiness Requirement</t>
  </si>
  <si>
    <t xml:space="preserve">With 80%Guaranteed Deliveries</t>
  </si>
  <si>
    <t xml:space="preserve">CWR1 =</t>
  </si>
  <si>
    <t xml:space="preserve">       DCQ = Annual Therms divided by 365 days</t>
  </si>
  <si>
    <t xml:space="preserve">Transportation &amp; Commodity (CWR2)</t>
  </si>
  <si>
    <r>
      <rPr>
        <b val="true"/>
        <i val="true"/>
        <sz val="10"/>
        <rFont val="Times New Roman"/>
        <family val="1"/>
      </rPr>
      <t xml:space="preserve">X</t>
    </r>
    <r>
      <rPr>
        <b val="true"/>
        <sz val="10"/>
        <rFont val="Times New Roman"/>
        <family val="0"/>
      </rPr>
      <t xml:space="preserve">   Avg Cost of Transport</t>
    </r>
  </si>
  <si>
    <t xml:space="preserve">CWR2 =</t>
  </si>
  <si>
    <t xml:space="preserve">Plus  CWR1 </t>
  </si>
  <si>
    <t xml:space="preserve">TOTAL CWR1+CWR2 Creditworthiness Requirement: </t>
  </si>
  <si>
    <t xml:space="preserve">Annual Firm Storage Inventory Capacity</t>
  </si>
  <si>
    <t xml:space="preserve">Dth</t>
  </si>
  <si>
    <t xml:space="preserve">Note: Use Core Firm Storage Declarations from Attachment D</t>
  </si>
  <si>
    <t xml:space="preserve"> Core Firm Storage (CW3)</t>
  </si>
  <si>
    <t xml:space="preserve">X # of Days</t>
  </si>
  <si>
    <t xml:space="preserve">X AFS</t>
  </si>
  <si>
    <t xml:space="preserve">X Applicable Daily G-CFS Rate</t>
  </si>
  <si>
    <t xml:space="preserve">CWR3 =</t>
  </si>
  <si>
    <t xml:space="preserve">Daily G-CFS Rate = Monthly rate $0.1052 divided by 30 days</t>
  </si>
  <si>
    <t xml:space="preserve">Plus CWR1+CWR2</t>
  </si>
  <si>
    <t xml:space="preserve">Total Creditworthiness Requirement</t>
  </si>
  <si>
    <t xml:space="preserve">INSTRUCTIONS</t>
  </si>
  <si>
    <t xml:space="preserve">Enter in B4, the expected throughput volume for customers to be served </t>
  </si>
  <si>
    <t xml:space="preserve">Enter in E9, the expected percent of customers that will be on ESP/CTA Consolidated Billing</t>
  </si>
  <si>
    <t xml:space="preserve">Enter in B13, the expected volume of firm storage inventory capacity</t>
  </si>
  <si>
    <t xml:space="preserve">-----------------------------------------------------</t>
  </si>
  <si>
    <t xml:space="preserve">CWR1-Gas Commodity Underdeliveries</t>
  </si>
  <si>
    <t xml:space="preserve">  DCQ is the annual volume divided by 365 days.  CWR1 assumes no deliveries for 3 full months, no trades to bring into</t>
  </si>
  <si>
    <t xml:space="preserve">  balance, and no payments of associated cash-out bills for underdelivery. It would take us approximately 3 months of</t>
  </si>
  <si>
    <t xml:space="preserve">  this type of activity before we could terminate their Core Transport Agent Agreement for Gas Aggregation Service.</t>
  </si>
  <si>
    <t xml:space="preserve">  Gas Rule 23 allows Core Transport Agents to reduce CWR1 by guaranteeing to deliver at least 80% of the estimated gas use </t>
  </si>
  <si>
    <t xml:space="preserve">  from the Core Load Forecast model.  </t>
  </si>
  <si>
    <t xml:space="preserve">CWR2-End-Use Customer Transportation Charges + CWR1</t>
  </si>
  <si>
    <t xml:space="preserve">  CWR2 is for both CWR1 exposure plus assumes non-payment of end-use customer bills for a period of 2 1/2 months. </t>
  </si>
  <si>
    <t xml:space="preserve">  It would take approximately 2 1/2 months of this activity before we could terminate their Core Transport Agent </t>
  </si>
  <si>
    <t xml:space="preserve">  Agreement for Gas Aggregation Service.</t>
  </si>
  <si>
    <t xml:space="preserve">CWR3 - Annual Firm Storage Inventory Capacity + CWR2</t>
  </si>
  <si>
    <t xml:space="preserve">  CWR3 is both for CWR1 and CWR2 exposure plus assumes non-payment for core firm storage capacity for a period of 3 months.</t>
  </si>
  <si>
    <t xml:space="preserve">Last Updated 11/05/2001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</si>
</sst>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#,##0"/>
    <numFmt numFmtId="167" formatCode="0%"/>
    <numFmt numFmtId="168" formatCode="\$#,##0_);[RED]&quot;($&quot;#,##0\)"/>
    <numFmt numFmtId="169" formatCode="\$#,##0.00_);[RED]&quot;($&quot;#,##0.00\)"/>
  </numFmts>
  <fonts count="14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color rgb="FF0000FF"/>
      <name val="Times New Roman"/>
      <family val="1"/>
    </font>
    <font>
      <b val="true"/>
      <sz val="10"/>
      <color rgb="FFFF00FF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2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FFFFC0"/>
        <bgColor rgb="FFFFFF99"/>
      </patternFill>
    </fill>
    <fill>
      <patternFill patternType="solid">
        <fgColor rgb="FF69FFFF"/>
        <bgColor rgb="FFA0E0E0"/>
      </patternFill>
    </fill>
    <fill>
      <patternFill patternType="solid">
        <fgColor rgb="FFA0E0E0"/>
        <bgColor rgb="FFCCCCFF"/>
      </patternFill>
    </fill>
    <fill>
      <patternFill patternType="solid">
        <fgColor rgb="FFFFFF99"/>
        <bgColor rgb="FFFFFFC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0"/>
      </patternFill>
    </fill>
    <fill>
      <patternFill patternType="solid">
        <fgColor rgb="FF00FFFF"/>
        <bgColor rgb="FF00FFFF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>
        <color rgb="FF969696"/>
      </left>
      <right style="thick">
        <color rgb="FF969696"/>
      </right>
      <top style="thick">
        <color rgb="FF969696"/>
      </top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>
        <color rgb="FF3366FF"/>
      </left>
      <right/>
      <top style="thick">
        <color rgb="FF3366FF"/>
      </top>
      <bottom/>
      <diagonal/>
    </border>
    <border diagonalUp="false" diagonalDown="false">
      <left/>
      <right/>
      <top style="thick">
        <color rgb="FF3366FF"/>
      </top>
      <bottom style="thin">
        <color rgb="FF3366FF"/>
      </bottom>
      <diagonal/>
    </border>
    <border diagonalUp="false" diagonalDown="false">
      <left/>
      <right style="thick"/>
      <top style="thick">
        <color rgb="FF3366FF"/>
      </top>
      <bottom style="thick">
        <color rgb="FF3366FF"/>
      </bottom>
      <diagonal/>
    </border>
    <border diagonalUp="false" diagonalDown="false">
      <left/>
      <right style="thick"/>
      <top style="thick">
        <color rgb="FF3366FF"/>
      </top>
      <bottom style="thin">
        <color rgb="FF3366FF"/>
      </bottom>
      <diagonal/>
    </border>
    <border diagonalUp="false" diagonalDown="false">
      <left style="thick">
        <color rgb="FF3366FF"/>
      </left>
      <right/>
      <top/>
      <bottom style="thin">
        <color rgb="FF3366FF"/>
      </bottom>
      <diagonal/>
    </border>
    <border diagonalUp="false" diagonalDown="false">
      <left/>
      <right/>
      <top/>
      <bottom style="thin">
        <color rgb="FF3366FF"/>
      </bottom>
      <diagonal/>
    </border>
    <border diagonalUp="false" diagonalDown="false">
      <left style="thick">
        <color rgb="FF3366FF"/>
      </left>
      <right style="thick">
        <color rgb="FF3366FF"/>
      </right>
      <top style="thick">
        <color rgb="FF3366FF"/>
      </top>
      <bottom style="thick">
        <color rgb="FF3366FF"/>
      </bottom>
      <diagonal/>
    </border>
    <border diagonalUp="false" diagonalDown="false">
      <left/>
      <right style="thick"/>
      <top/>
      <bottom style="thin">
        <color rgb="FF3366FF"/>
      </bottom>
      <diagonal/>
    </border>
    <border diagonalUp="false" diagonalDown="false">
      <left style="thick">
        <color rgb="FF3366FF"/>
      </left>
      <right/>
      <top style="thin">
        <color rgb="FF3366FF"/>
      </top>
      <bottom style="thin">
        <color rgb="FF3366FF"/>
      </bottom>
      <diagonal/>
    </border>
    <border diagonalUp="false" diagonalDown="false">
      <left/>
      <right/>
      <top style="thin">
        <color rgb="FF3366FF"/>
      </top>
      <bottom style="thin">
        <color rgb="FF3366FF"/>
      </bottom>
      <diagonal/>
    </border>
    <border diagonalUp="false" diagonalDown="false">
      <left/>
      <right style="thick"/>
      <top style="thick">
        <color rgb="FF3366FF"/>
      </top>
      <bottom style="thin"/>
      <diagonal/>
    </border>
    <border diagonalUp="false" diagonalDown="false">
      <left/>
      <right style="thick"/>
      <top style="thin">
        <color rgb="FF3366FF"/>
      </top>
      <bottom style="thin">
        <color rgb="FF3366FF"/>
      </bottom>
      <diagonal/>
    </border>
    <border diagonalUp="false" diagonalDown="false">
      <left style="thick">
        <color rgb="FF3366FF"/>
      </left>
      <right/>
      <top/>
      <bottom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/>
      <right style="thick">
        <color rgb="FF333300"/>
      </right>
      <top style="thin">
        <color rgb="FF3366FF"/>
      </top>
      <bottom style="thin">
        <color rgb="FF3366FF"/>
      </bottom>
      <diagonal/>
    </border>
    <border diagonalUp="false" diagonalDown="false">
      <left style="thick">
        <color rgb="FF3366FF"/>
      </left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1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8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6" fillId="9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6" fillId="3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" fillId="9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3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9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3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9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3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9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3" fillId="3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9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1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1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8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8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8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0E0E0"/>
      <rgbColor rgb="FFFF99CC"/>
      <rgbColor rgb="FFCC99FF"/>
      <rgbColor rgb="FFFFCC99"/>
      <rgbColor rgb="FF3366FF"/>
      <rgbColor rgb="FF69FF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8.32"/>
    <col collapsed="false" customWidth="true" hidden="false" outlineLevel="0" max="2" min="2" style="0" width="18.65"/>
    <col collapsed="false" customWidth="true" hidden="false" outlineLevel="0" max="3" min="3" style="0" width="18.99"/>
    <col collapsed="false" customWidth="true" hidden="false" outlineLevel="0" max="4" min="4" style="0" width="17.99"/>
    <col collapsed="false" customWidth="true" hidden="false" outlineLevel="0" max="5" min="5" style="0" width="13.32"/>
    <col collapsed="false" customWidth="true" hidden="false" outlineLevel="0" max="6" min="6" style="0" width="19.15"/>
    <col collapsed="false" customWidth="true" hidden="false" outlineLevel="0" max="7" min="7" style="0" width="17.32"/>
  </cols>
  <sheetData>
    <row r="1" customFormat="false" ht="19.35" hidden="false" customHeight="false" outlineLevel="0" collapsed="false">
      <c r="A1" s="1" t="s">
        <v>0</v>
      </c>
      <c r="B1" s="2" t="s">
        <v>1</v>
      </c>
      <c r="E1" s="1" t="s">
        <v>2</v>
      </c>
      <c r="F1" s="3" t="n">
        <v>37216</v>
      </c>
    </row>
    <row r="2" customFormat="false" ht="14.65" hidden="false" customHeight="false" outlineLevel="0" collapsed="false">
      <c r="A2" s="4" t="s">
        <v>3</v>
      </c>
    </row>
    <row r="4" customFormat="false" ht="25.5" hidden="false" customHeight="true" outlineLevel="0" collapsed="false">
      <c r="A4" s="1" t="s">
        <v>4</v>
      </c>
      <c r="B4" s="5" t="n">
        <v>1071000</v>
      </c>
      <c r="C4" s="6" t="s">
        <v>5</v>
      </c>
    </row>
    <row r="5" customFormat="false" ht="36.55" hidden="false" customHeight="false" outlineLevel="0" collapsed="false">
      <c r="A5" s="7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9" t="s">
        <v>11</v>
      </c>
      <c r="G5" s="10" t="s">
        <v>12</v>
      </c>
    </row>
    <row r="6" customFormat="false" ht="20.25" hidden="false" customHeight="true" outlineLevel="0" collapsed="false">
      <c r="A6" s="11" t="s">
        <v>13</v>
      </c>
      <c r="B6" s="12" t="n">
        <v>90</v>
      </c>
      <c r="C6" s="13" t="n">
        <f aca="false">B4/365</f>
        <v>2934.24657534247</v>
      </c>
      <c r="D6" s="12" t="n">
        <v>0.16826</v>
      </c>
      <c r="E6" s="14" t="n">
        <v>1.5</v>
      </c>
      <c r="F6" s="15" t="n">
        <f aca="false">ROUND(B6*C6*D6*E6,-1)</f>
        <v>66650</v>
      </c>
      <c r="G6" s="15" t="n">
        <f aca="false">ROUND(F6*0.2,-1)</f>
        <v>13330</v>
      </c>
    </row>
    <row r="7" customFormat="false" ht="15.95" hidden="false" customHeight="true" outlineLevel="0" collapsed="false">
      <c r="A7" s="16"/>
      <c r="B7" s="17"/>
      <c r="C7" s="18" t="s">
        <v>14</v>
      </c>
      <c r="D7" s="17"/>
      <c r="E7" s="19"/>
      <c r="F7" s="20"/>
      <c r="G7" s="21"/>
    </row>
    <row r="8" customFormat="false" ht="36.55" hidden="false" customHeight="false" outlineLevel="0" collapsed="false">
      <c r="A8" s="7" t="s">
        <v>15</v>
      </c>
      <c r="B8" s="8" t="s">
        <v>7</v>
      </c>
      <c r="C8" s="8" t="s">
        <v>8</v>
      </c>
      <c r="D8" s="8" t="s">
        <v>16</v>
      </c>
      <c r="E8" s="8" t="s">
        <v>10</v>
      </c>
      <c r="F8" s="9" t="s">
        <v>11</v>
      </c>
      <c r="G8" s="22" t="s">
        <v>12</v>
      </c>
    </row>
    <row r="9" customFormat="false" ht="19.35" hidden="false" customHeight="false" outlineLevel="0" collapsed="false">
      <c r="A9" s="23" t="s">
        <v>17</v>
      </c>
      <c r="B9" s="24" t="n">
        <v>75</v>
      </c>
      <c r="C9" s="25" t="n">
        <f aca="false">SUM(C6*1)</f>
        <v>2934.24657534247</v>
      </c>
      <c r="D9" s="24" t="n">
        <v>0.34743</v>
      </c>
      <c r="E9" s="26" t="n">
        <v>1</v>
      </c>
      <c r="F9" s="27" t="n">
        <f aca="false">ROUND(B9*C9*D9*E9,-1)</f>
        <v>76460</v>
      </c>
      <c r="G9" s="28" t="n">
        <f aca="false">F9</f>
        <v>76460</v>
      </c>
    </row>
    <row r="10" customFormat="false" ht="14.65" hidden="false" customHeight="false" outlineLevel="0" collapsed="false">
      <c r="A10" s="29"/>
      <c r="B10" s="30"/>
      <c r="C10" s="30"/>
      <c r="D10" s="30"/>
      <c r="E10" s="31" t="s">
        <v>18</v>
      </c>
      <c r="F10" s="32" t="n">
        <f aca="false">F6</f>
        <v>66650</v>
      </c>
      <c r="G10" s="33" t="n">
        <f aca="false">G6</f>
        <v>13330</v>
      </c>
    </row>
    <row r="11" customFormat="false" ht="19.35" hidden="false" customHeight="false" outlineLevel="0" collapsed="false">
      <c r="A11" s="34"/>
      <c r="B11" s="35"/>
      <c r="C11" s="35"/>
      <c r="D11" s="35"/>
      <c r="E11" s="36" t="s">
        <v>19</v>
      </c>
      <c r="F11" s="37" t="n">
        <f aca="false">ROUND(SUM(F9:F10),-1)</f>
        <v>143110</v>
      </c>
      <c r="G11" s="37" t="n">
        <f aca="false">SUM(G9:G10)</f>
        <v>89790</v>
      </c>
    </row>
    <row r="12" customFormat="false" ht="19.35" hidden="false" customHeight="false" outlineLevel="0" collapsed="false">
      <c r="A12" s="38"/>
      <c r="B12" s="21"/>
      <c r="C12" s="38"/>
      <c r="D12" s="38"/>
      <c r="E12" s="39"/>
      <c r="F12" s="40"/>
      <c r="G12" s="41"/>
    </row>
    <row r="13" customFormat="false" ht="25.35" hidden="false" customHeight="false" outlineLevel="0" collapsed="false">
      <c r="A13" s="42" t="s">
        <v>20</v>
      </c>
      <c r="B13" s="43" t="n">
        <v>0</v>
      </c>
      <c r="C13" s="44" t="s">
        <v>21</v>
      </c>
      <c r="D13" s="38" t="s">
        <v>22</v>
      </c>
      <c r="E13" s="39"/>
      <c r="F13" s="40"/>
      <c r="G13" s="45"/>
    </row>
    <row r="14" customFormat="false" ht="54" hidden="false" customHeight="true" outlineLevel="0" collapsed="false">
      <c r="A14" s="46" t="s">
        <v>23</v>
      </c>
      <c r="B14" s="47" t="s">
        <v>24</v>
      </c>
      <c r="C14" s="47" t="s">
        <v>25</v>
      </c>
      <c r="D14" s="48" t="s">
        <v>26</v>
      </c>
      <c r="E14" s="49"/>
      <c r="F14" s="50" t="s">
        <v>11</v>
      </c>
      <c r="G14" s="51"/>
    </row>
    <row r="15" customFormat="false" ht="25.5" hidden="false" customHeight="true" outlineLevel="0" collapsed="false">
      <c r="A15" s="52" t="s">
        <v>27</v>
      </c>
      <c r="B15" s="53" t="n">
        <v>90</v>
      </c>
      <c r="C15" s="54" t="n">
        <f aca="false">B13*1</f>
        <v>0</v>
      </c>
      <c r="D15" s="53" t="n">
        <f aca="false">0.1052/30</f>
        <v>0.00350666666666667</v>
      </c>
      <c r="E15" s="55"/>
      <c r="F15" s="56" t="n">
        <f aca="false">SUM(B15*C15)*D15</f>
        <v>0</v>
      </c>
      <c r="G15" s="57" t="n">
        <f aca="false">F15*1</f>
        <v>0</v>
      </c>
    </row>
    <row r="16" customFormat="false" ht="15.95" hidden="false" customHeight="true" outlineLevel="0" collapsed="false">
      <c r="A16" s="58"/>
      <c r="B16" s="59"/>
      <c r="C16" s="60" t="s">
        <v>28</v>
      </c>
      <c r="D16" s="59"/>
      <c r="E16" s="61"/>
      <c r="F16" s="62"/>
      <c r="G16" s="63"/>
    </row>
    <row r="17" customFormat="false" ht="19.5" hidden="false" customHeight="true" outlineLevel="0" collapsed="false">
      <c r="A17" s="64"/>
      <c r="B17" s="38"/>
      <c r="C17" s="38"/>
      <c r="D17" s="38"/>
      <c r="E17" s="65" t="s">
        <v>29</v>
      </c>
      <c r="F17" s="66" t="n">
        <f aca="false">F11*1</f>
        <v>143110</v>
      </c>
      <c r="G17" s="67" t="n">
        <f aca="false">G11*1</f>
        <v>89790</v>
      </c>
    </row>
    <row r="18" customFormat="false" ht="24" hidden="false" customHeight="true" outlineLevel="0" collapsed="false">
      <c r="A18" s="68"/>
      <c r="B18" s="69"/>
      <c r="C18" s="70"/>
      <c r="D18" s="69"/>
      <c r="E18" s="71" t="s">
        <v>30</v>
      </c>
      <c r="F18" s="72" t="n">
        <f aca="false">SUM(F17+F15)</f>
        <v>143110</v>
      </c>
      <c r="G18" s="73" t="n">
        <f aca="false">G15+G17</f>
        <v>89790</v>
      </c>
    </row>
    <row r="19" customFormat="false" ht="15.95" hidden="false" customHeight="true" outlineLevel="0" collapsed="false">
      <c r="A19" s="38" t="s">
        <v>31</v>
      </c>
      <c r="B19" s="38"/>
      <c r="C19" s="38"/>
      <c r="D19" s="38"/>
      <c r="E19" s="39"/>
      <c r="F19" s="74"/>
      <c r="G19" s="75"/>
    </row>
    <row r="20" customFormat="false" ht="15.95" hidden="false" customHeight="true" outlineLevel="0" collapsed="false">
      <c r="A20" s="76" t="s">
        <v>32</v>
      </c>
      <c r="B20" s="76"/>
      <c r="C20" s="76"/>
      <c r="D20" s="76"/>
      <c r="E20" s="77"/>
      <c r="F20" s="78"/>
      <c r="G20" s="75"/>
    </row>
    <row r="21" customFormat="false" ht="15.95" hidden="false" customHeight="true" outlineLevel="0" collapsed="false">
      <c r="A21" s="79" t="s">
        <v>33</v>
      </c>
      <c r="B21" s="80"/>
      <c r="C21" s="80"/>
      <c r="D21" s="80"/>
      <c r="E21" s="81"/>
      <c r="F21" s="82"/>
      <c r="G21" s="75"/>
    </row>
    <row r="22" customFormat="false" ht="15.95" hidden="false" customHeight="true" outlineLevel="0" collapsed="false">
      <c r="A22" s="83" t="s">
        <v>34</v>
      </c>
      <c r="B22" s="83"/>
      <c r="C22" s="83"/>
      <c r="D22" s="83"/>
      <c r="E22" s="84"/>
      <c r="F22" s="85"/>
      <c r="G22" s="75"/>
    </row>
    <row r="23" customFormat="false" ht="15.95" hidden="false" customHeight="true" outlineLevel="0" collapsed="false">
      <c r="A23" s="38" t="s">
        <v>35</v>
      </c>
      <c r="B23" s="38"/>
      <c r="C23" s="38"/>
      <c r="D23" s="38"/>
      <c r="E23" s="39"/>
      <c r="F23" s="74"/>
      <c r="G23" s="75"/>
    </row>
    <row r="24" customFormat="false" ht="14.65" hidden="false" customHeight="false" outlineLevel="0" collapsed="false">
      <c r="A24" s="86" t="s">
        <v>36</v>
      </c>
      <c r="B24" s="86"/>
      <c r="C24" s="86"/>
      <c r="D24" s="86"/>
      <c r="E24" s="86"/>
      <c r="F24" s="86"/>
      <c r="G24" s="86"/>
    </row>
    <row r="25" customFormat="false" ht="14.65" hidden="false" customHeight="false" outlineLevel="0" collapsed="false">
      <c r="A25" s="0" t="s">
        <v>37</v>
      </c>
    </row>
    <row r="26" customFormat="false" ht="14.65" hidden="false" customHeight="false" outlineLevel="0" collapsed="false">
      <c r="A26" s="0" t="s">
        <v>38</v>
      </c>
    </row>
    <row r="27" customFormat="false" ht="14.65" hidden="false" customHeight="false" outlineLevel="0" collapsed="false">
      <c r="A27" s="0" t="s">
        <v>39</v>
      </c>
    </row>
    <row r="28" customFormat="false" ht="14.65" hidden="false" customHeight="false" outlineLevel="0" collapsed="false">
      <c r="A28" s="0" t="s">
        <v>40</v>
      </c>
    </row>
    <row r="29" customFormat="false" ht="14.65" hidden="false" customHeight="false" outlineLevel="0" collapsed="false">
      <c r="A29" s="0" t="s">
        <v>41</v>
      </c>
    </row>
    <row r="31" customFormat="false" ht="14.65" hidden="false" customHeight="false" outlineLevel="0" collapsed="false">
      <c r="A31" s="86" t="s">
        <v>42</v>
      </c>
    </row>
    <row r="32" customFormat="false" ht="14.65" hidden="false" customHeight="false" outlineLevel="0" collapsed="false">
      <c r="A32" s="0" t="s">
        <v>43</v>
      </c>
    </row>
    <row r="33" customFormat="false" ht="14.65" hidden="false" customHeight="false" outlineLevel="0" collapsed="false">
      <c r="A33" s="0" t="s">
        <v>44</v>
      </c>
    </row>
    <row r="34" customFormat="false" ht="14.65" hidden="false" customHeight="false" outlineLevel="0" collapsed="false">
      <c r="A34" s="0" t="s">
        <v>45</v>
      </c>
    </row>
    <row r="36" customFormat="false" ht="14.65" hidden="false" customHeight="false" outlineLevel="0" collapsed="false">
      <c r="A36" s="87" t="s">
        <v>46</v>
      </c>
    </row>
    <row r="37" customFormat="false" ht="14.65" hidden="false" customHeight="false" outlineLevel="0" collapsed="false">
      <c r="A37" s="0" t="s">
        <v>47</v>
      </c>
    </row>
    <row r="40" customFormat="false" ht="14.65" hidden="false" customHeight="false" outlineLevel="0" collapsed="false">
      <c r="A40" s="0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&amp;CCREDIT WORTHINESS REQUIREMENTS AND LIMITS</oddHeader>
    <oddFooter>&amp;L&amp;F&amp;R&amp;D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